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0376" windowHeight="11592" tabRatio="594" activeTab="1"/>
  </bookViews>
  <sheets>
    <sheet name="Register" sheetId="1" r:id="rId1"/>
    <sheet name="Results" sheetId="2" r:id="rId2"/>
    <sheet name="Sheet1" sheetId="3" r:id="rId3"/>
  </sheets>
  <definedNames>
    <definedName name="_xlnm._FilterDatabase" localSheetId="0" hidden="1">Register!$A$1:$IQ$1</definedName>
    <definedName name="_xlnm._FilterDatabase" localSheetId="1" hidden="1">Results!$A$1:$I$351</definedName>
    <definedName name="LA">Results!#REF!</definedName>
    <definedName name="LB">Results!#REF!</definedName>
    <definedName name="MA">Results!$G$1</definedName>
    <definedName name="MB">Results!#REF!</definedName>
    <definedName name="_xlnm.Print_Area" localSheetId="1">Results!$A$1:$X$322</definedName>
    <definedName name="_xlnm.Print_Area">Results!$A$1:$I$112</definedName>
    <definedName name="_xlnm.Print_Titles" localSheetId="1">Results!$1:$1</definedName>
    <definedName name="_xlnm.Print_Titles">#N/A</definedName>
    <definedName name="REGISTER">Register!$A$1:$E$8346</definedName>
  </definedNames>
  <calcPr calcId="125725" concurrentCalc="0"/>
</workbook>
</file>

<file path=xl/calcChain.xml><?xml version="1.0" encoding="utf-8"?>
<calcChain xmlns="http://schemas.openxmlformats.org/spreadsheetml/2006/main">
  <c r="X4" i="2"/>
  <c r="X2"/>
  <c r="X3"/>
  <c r="H4"/>
  <c r="E233" i="1"/>
  <c r="F4" i="2"/>
  <c r="E313" i="1"/>
  <c r="F2" i="2"/>
  <c r="K2"/>
  <c r="H3"/>
  <c r="E340" i="1"/>
  <c r="F3" i="2"/>
  <c r="K3"/>
  <c r="K4"/>
  <c r="L4"/>
  <c r="M4"/>
  <c r="N4"/>
  <c r="O4"/>
  <c r="P4"/>
  <c r="X5"/>
  <c r="H5"/>
  <c r="E224" i="1"/>
  <c r="F5" i="2"/>
  <c r="K5"/>
  <c r="L5"/>
  <c r="M5"/>
  <c r="N5"/>
  <c r="O5"/>
  <c r="P5"/>
  <c r="X6"/>
  <c r="H6"/>
  <c r="E252" i="1"/>
  <c r="F6" i="2"/>
  <c r="K6"/>
  <c r="L6"/>
  <c r="M6"/>
  <c r="N6"/>
  <c r="O6"/>
  <c r="P6"/>
  <c r="X7"/>
  <c r="H7"/>
  <c r="E265" i="1"/>
  <c r="F7" i="2"/>
  <c r="K7"/>
  <c r="L7"/>
  <c r="M2"/>
  <c r="M3"/>
  <c r="M7"/>
  <c r="N7"/>
  <c r="O7"/>
  <c r="P7"/>
  <c r="X8"/>
  <c r="H8"/>
  <c r="E15" i="1"/>
  <c r="F8" i="2"/>
  <c r="K8"/>
  <c r="L8"/>
  <c r="M8"/>
  <c r="N8"/>
  <c r="O8"/>
  <c r="P8"/>
  <c r="X9"/>
  <c r="H9"/>
  <c r="E299" i="1"/>
  <c r="F9" i="2"/>
  <c r="K9"/>
  <c r="L9"/>
  <c r="M9"/>
  <c r="N9"/>
  <c r="O9"/>
  <c r="P9"/>
  <c r="X10"/>
  <c r="H10"/>
  <c r="E59" i="1"/>
  <c r="F10" i="2"/>
  <c r="K10"/>
  <c r="L10"/>
  <c r="M10"/>
  <c r="N10"/>
  <c r="O10"/>
  <c r="P10"/>
  <c r="X11"/>
  <c r="H11"/>
  <c r="E303" i="1"/>
  <c r="F11" i="2"/>
  <c r="K11"/>
  <c r="L11"/>
  <c r="M11"/>
  <c r="N11"/>
  <c r="O11"/>
  <c r="P11"/>
  <c r="X12"/>
  <c r="H12"/>
  <c r="E61" i="1"/>
  <c r="F12" i="2"/>
  <c r="K12"/>
  <c r="L2"/>
  <c r="L3"/>
  <c r="L12"/>
  <c r="M12"/>
  <c r="N12"/>
  <c r="O12"/>
  <c r="P12"/>
  <c r="X13"/>
  <c r="H13"/>
  <c r="E54" i="1"/>
  <c r="F13" i="2"/>
  <c r="K13"/>
  <c r="L13"/>
  <c r="M13"/>
  <c r="N13"/>
  <c r="O13"/>
  <c r="P13"/>
  <c r="X14"/>
  <c r="H14"/>
  <c r="E221" i="1"/>
  <c r="F14" i="2"/>
  <c r="K14"/>
  <c r="L14"/>
  <c r="M14"/>
  <c r="N14"/>
  <c r="O14"/>
  <c r="P14"/>
  <c r="X15"/>
  <c r="H15"/>
  <c r="E315" i="1"/>
  <c r="F15" i="2"/>
  <c r="K15"/>
  <c r="L15"/>
  <c r="M15"/>
  <c r="N15"/>
  <c r="O15"/>
  <c r="P15"/>
  <c r="X16"/>
  <c r="H16"/>
  <c r="E261" i="1"/>
  <c r="F16" i="2"/>
  <c r="K16"/>
  <c r="L16"/>
  <c r="M16"/>
  <c r="N2"/>
  <c r="N3"/>
  <c r="N16"/>
  <c r="O16"/>
  <c r="P16"/>
  <c r="X17"/>
  <c r="H17"/>
  <c r="E232" i="1"/>
  <c r="F17" i="2"/>
  <c r="K17"/>
  <c r="L17"/>
  <c r="M17"/>
  <c r="N17"/>
  <c r="O17"/>
  <c r="P17"/>
  <c r="X18"/>
  <c r="H18"/>
  <c r="E91" i="1"/>
  <c r="F18" i="2"/>
  <c r="K18"/>
  <c r="L18"/>
  <c r="M18"/>
  <c r="N18"/>
  <c r="O18"/>
  <c r="P18"/>
  <c r="X19"/>
  <c r="H19"/>
  <c r="E179" i="1"/>
  <c r="F19" i="2"/>
  <c r="K19"/>
  <c r="L19"/>
  <c r="M19"/>
  <c r="N19"/>
  <c r="O19"/>
  <c r="P2"/>
  <c r="P3"/>
  <c r="P19"/>
  <c r="X20"/>
  <c r="H20"/>
  <c r="E182" i="1"/>
  <c r="F20" i="2"/>
  <c r="K20"/>
  <c r="L20"/>
  <c r="M20"/>
  <c r="N20"/>
  <c r="O20"/>
  <c r="P20"/>
  <c r="X21"/>
  <c r="H21"/>
  <c r="E331" i="1"/>
  <c r="F21" i="2"/>
  <c r="K21"/>
  <c r="L21"/>
  <c r="M21"/>
  <c r="N21"/>
  <c r="O21"/>
  <c r="P21"/>
  <c r="X22"/>
  <c r="H22"/>
  <c r="E10" i="1"/>
  <c r="F22" i="2"/>
  <c r="K22"/>
  <c r="L22"/>
  <c r="M22"/>
  <c r="N22"/>
  <c r="O22"/>
  <c r="P22"/>
  <c r="X23"/>
  <c r="H23"/>
  <c r="E181" i="1"/>
  <c r="F23" i="2"/>
  <c r="K23"/>
  <c r="L23"/>
  <c r="M23"/>
  <c r="N23"/>
  <c r="O23"/>
  <c r="P23"/>
  <c r="X24"/>
  <c r="H24"/>
  <c r="E31" i="1"/>
  <c r="F24" i="2"/>
  <c r="K24"/>
  <c r="L24"/>
  <c r="M24"/>
  <c r="N24"/>
  <c r="O24"/>
  <c r="P24"/>
  <c r="X25"/>
  <c r="H25"/>
  <c r="E200" i="1"/>
  <c r="F25" i="2"/>
  <c r="K25"/>
  <c r="L25"/>
  <c r="M25"/>
  <c r="N25"/>
  <c r="O25"/>
  <c r="P25"/>
  <c r="X26"/>
  <c r="H26"/>
  <c r="E317" i="1"/>
  <c r="F26" i="2"/>
  <c r="K26"/>
  <c r="L26"/>
  <c r="M26"/>
  <c r="N26"/>
  <c r="O26"/>
  <c r="P26"/>
  <c r="X27"/>
  <c r="H27"/>
  <c r="E43" i="1"/>
  <c r="F27" i="2"/>
  <c r="K27"/>
  <c r="L27"/>
  <c r="M27"/>
  <c r="N27"/>
  <c r="O27"/>
  <c r="P27"/>
  <c r="X28"/>
  <c r="H28"/>
  <c r="E270" i="1"/>
  <c r="F28" i="2"/>
  <c r="K28"/>
  <c r="L28"/>
  <c r="M28"/>
  <c r="N28"/>
  <c r="O28"/>
  <c r="P28"/>
  <c r="X29"/>
  <c r="H29"/>
  <c r="E76" i="1"/>
  <c r="F29" i="2"/>
  <c r="K29"/>
  <c r="L29"/>
  <c r="M29"/>
  <c r="N29"/>
  <c r="O29"/>
  <c r="P29"/>
  <c r="X30"/>
  <c r="H30"/>
  <c r="E30" i="1"/>
  <c r="F30" i="2"/>
  <c r="K30"/>
  <c r="L30"/>
  <c r="M30"/>
  <c r="N30"/>
  <c r="O30"/>
  <c r="P30"/>
  <c r="X31"/>
  <c r="H31"/>
  <c r="E344" i="1"/>
  <c r="F31" i="2"/>
  <c r="K31"/>
  <c r="L31"/>
  <c r="M31"/>
  <c r="N31"/>
  <c r="O31"/>
  <c r="P31"/>
  <c r="X32"/>
  <c r="H32"/>
  <c r="E244" i="1"/>
  <c r="F32" i="2"/>
  <c r="K32"/>
  <c r="L32"/>
  <c r="M32"/>
  <c r="N32"/>
  <c r="O32"/>
  <c r="P32"/>
  <c r="X33"/>
  <c r="H33"/>
  <c r="E275" i="1"/>
  <c r="F33" i="2"/>
  <c r="K33"/>
  <c r="L33"/>
  <c r="M33"/>
  <c r="N33"/>
  <c r="O33"/>
  <c r="P33"/>
  <c r="X34"/>
  <c r="H34"/>
  <c r="E349" i="1"/>
  <c r="F34" i="2"/>
  <c r="K34"/>
  <c r="L34"/>
  <c r="M34"/>
  <c r="N34"/>
  <c r="O34"/>
  <c r="P34"/>
  <c r="X35"/>
  <c r="H35"/>
  <c r="E60" i="1"/>
  <c r="F35" i="2"/>
  <c r="K35"/>
  <c r="L35"/>
  <c r="M35"/>
  <c r="N35"/>
  <c r="O35"/>
  <c r="P35"/>
  <c r="X36"/>
  <c r="H36"/>
  <c r="E64" i="1"/>
  <c r="F36" i="2"/>
  <c r="K36"/>
  <c r="L36"/>
  <c r="M36"/>
  <c r="N36"/>
  <c r="O36"/>
  <c r="P36"/>
  <c r="X37"/>
  <c r="H37"/>
  <c r="E329" i="1"/>
  <c r="F37" i="2"/>
  <c r="K37"/>
  <c r="L37"/>
  <c r="M37"/>
  <c r="N37"/>
  <c r="O37"/>
  <c r="P37"/>
  <c r="X38"/>
  <c r="H38"/>
  <c r="E156" i="1"/>
  <c r="F38" i="2"/>
  <c r="K38"/>
  <c r="L38"/>
  <c r="M38"/>
  <c r="N38"/>
  <c r="O38"/>
  <c r="P38"/>
  <c r="X39"/>
  <c r="H39"/>
  <c r="E139" i="1"/>
  <c r="F39" i="2"/>
  <c r="K39"/>
  <c r="L39"/>
  <c r="M39"/>
  <c r="N39"/>
  <c r="O39"/>
  <c r="P39"/>
  <c r="X40"/>
  <c r="H40"/>
  <c r="E306" i="1"/>
  <c r="F40" i="2"/>
  <c r="K40"/>
  <c r="L40"/>
  <c r="M40"/>
  <c r="N40"/>
  <c r="O40"/>
  <c r="P40"/>
  <c r="X41"/>
  <c r="H41"/>
  <c r="E351" i="1"/>
  <c r="F41" i="2"/>
  <c r="K41"/>
  <c r="L41"/>
  <c r="M41"/>
  <c r="N41"/>
  <c r="O41"/>
  <c r="P41"/>
  <c r="X42"/>
  <c r="H42"/>
  <c r="E269" i="1"/>
  <c r="F42" i="2"/>
  <c r="K42"/>
  <c r="L42"/>
  <c r="M42"/>
  <c r="N42"/>
  <c r="O42"/>
  <c r="P42"/>
  <c r="X43"/>
  <c r="H43"/>
  <c r="E310" i="1"/>
  <c r="F43" i="2"/>
  <c r="K43"/>
  <c r="L43"/>
  <c r="M43"/>
  <c r="N43"/>
  <c r="O43"/>
  <c r="P43"/>
  <c r="X44"/>
  <c r="H44"/>
  <c r="E8" i="1"/>
  <c r="F44" i="2"/>
  <c r="K44"/>
  <c r="L44"/>
  <c r="M44"/>
  <c r="N44"/>
  <c r="O44"/>
  <c r="P44"/>
  <c r="X45"/>
  <c r="H45"/>
  <c r="E284" i="1"/>
  <c r="F45" i="2"/>
  <c r="K45"/>
  <c r="L45"/>
  <c r="M45"/>
  <c r="N45"/>
  <c r="O45"/>
  <c r="P45"/>
  <c r="X46"/>
  <c r="H46"/>
  <c r="E124" i="1"/>
  <c r="F46" i="2"/>
  <c r="K46"/>
  <c r="L46"/>
  <c r="M46"/>
  <c r="N46"/>
  <c r="O46"/>
  <c r="P46"/>
  <c r="X47"/>
  <c r="H47"/>
  <c r="E348" i="1"/>
  <c r="F47" i="2"/>
  <c r="K47"/>
  <c r="L47"/>
  <c r="M47"/>
  <c r="N47"/>
  <c r="O47"/>
  <c r="P47"/>
  <c r="X48"/>
  <c r="H48"/>
  <c r="E239" i="1"/>
  <c r="F48" i="2"/>
  <c r="K48"/>
  <c r="L48"/>
  <c r="M48"/>
  <c r="N48"/>
  <c r="O48"/>
  <c r="P48"/>
  <c r="X49"/>
  <c r="H49"/>
  <c r="E115" i="1"/>
  <c r="F49" i="2"/>
  <c r="K49"/>
  <c r="L49"/>
  <c r="M49"/>
  <c r="N49"/>
  <c r="O49"/>
  <c r="P49"/>
  <c r="X50"/>
  <c r="H50"/>
  <c r="E293" i="1"/>
  <c r="F50" i="2"/>
  <c r="K50"/>
  <c r="L50"/>
  <c r="M50"/>
  <c r="N50"/>
  <c r="O50"/>
  <c r="P50"/>
  <c r="X51"/>
  <c r="H51"/>
  <c r="E213" i="1"/>
  <c r="F51" i="2"/>
  <c r="K51"/>
  <c r="L51"/>
  <c r="M51"/>
  <c r="N51"/>
  <c r="O51"/>
  <c r="P51"/>
  <c r="X52"/>
  <c r="H52"/>
  <c r="E107" i="1"/>
  <c r="F52" i="2"/>
  <c r="K52"/>
  <c r="L52"/>
  <c r="M52"/>
  <c r="N52"/>
  <c r="O52"/>
  <c r="P52"/>
  <c r="X53"/>
  <c r="H53"/>
  <c r="E203" i="1"/>
  <c r="F53" i="2"/>
  <c r="K53"/>
  <c r="L53"/>
  <c r="M53"/>
  <c r="N53"/>
  <c r="O53"/>
  <c r="P53"/>
  <c r="X54"/>
  <c r="H54"/>
  <c r="E138" i="1"/>
  <c r="F54" i="2"/>
  <c r="K54"/>
  <c r="L54"/>
  <c r="M54"/>
  <c r="N54"/>
  <c r="O54"/>
  <c r="P54"/>
  <c r="X55"/>
  <c r="H55"/>
  <c r="E175" i="1"/>
  <c r="F55" i="2"/>
  <c r="K55"/>
  <c r="L55"/>
  <c r="M55"/>
  <c r="N55"/>
  <c r="O55"/>
  <c r="P55"/>
  <c r="X56"/>
  <c r="H56"/>
  <c r="E93" i="1"/>
  <c r="F56" i="2"/>
  <c r="K56"/>
  <c r="L56"/>
  <c r="M56"/>
  <c r="N56"/>
  <c r="O56"/>
  <c r="P56"/>
  <c r="X57"/>
  <c r="H57"/>
  <c r="E268" i="1"/>
  <c r="F57" i="2"/>
  <c r="K57"/>
  <c r="L57"/>
  <c r="M57"/>
  <c r="N57"/>
  <c r="O57"/>
  <c r="P57"/>
  <c r="X58"/>
  <c r="H58"/>
  <c r="E9" i="1"/>
  <c r="F58" i="2"/>
  <c r="K58"/>
  <c r="L58"/>
  <c r="M58"/>
  <c r="N58"/>
  <c r="O58"/>
  <c r="P58"/>
  <c r="X59"/>
  <c r="H59"/>
  <c r="E2" i="1"/>
  <c r="F59" i="2"/>
  <c r="K59"/>
  <c r="L59"/>
  <c r="M59"/>
  <c r="N59"/>
  <c r="O59"/>
  <c r="P59"/>
  <c r="X60"/>
  <c r="H60"/>
  <c r="E58" i="1"/>
  <c r="F60" i="2"/>
  <c r="K60"/>
  <c r="L60"/>
  <c r="M60"/>
  <c r="N60"/>
  <c r="O60"/>
  <c r="P60"/>
  <c r="X61"/>
  <c r="H61"/>
  <c r="E151" i="1"/>
  <c r="F61" i="2"/>
  <c r="K61"/>
  <c r="L61"/>
  <c r="M61"/>
  <c r="N61"/>
  <c r="O61"/>
  <c r="P61"/>
  <c r="X62"/>
  <c r="H62"/>
  <c r="E46" i="1"/>
  <c r="F62" i="2"/>
  <c r="K62"/>
  <c r="L62"/>
  <c r="M62"/>
  <c r="N62"/>
  <c r="O62"/>
  <c r="P62"/>
  <c r="X63"/>
  <c r="H63"/>
  <c r="E255" i="1"/>
  <c r="F63" i="2"/>
  <c r="K63"/>
  <c r="L63"/>
  <c r="M63"/>
  <c r="N63"/>
  <c r="O63"/>
  <c r="P63"/>
  <c r="X64"/>
  <c r="H64"/>
  <c r="E285" i="1"/>
  <c r="F64" i="2"/>
  <c r="K64"/>
  <c r="L64"/>
  <c r="M64"/>
  <c r="N64"/>
  <c r="O64"/>
  <c r="P64"/>
  <c r="X65"/>
  <c r="H65"/>
  <c r="E214" i="1"/>
  <c r="F65" i="2"/>
  <c r="K65"/>
  <c r="L65"/>
  <c r="M65"/>
  <c r="N65"/>
  <c r="O65"/>
  <c r="P65"/>
  <c r="X66"/>
  <c r="H66"/>
  <c r="E271" i="1"/>
  <c r="F66" i="2"/>
  <c r="K66"/>
  <c r="L66"/>
  <c r="M66"/>
  <c r="N66"/>
  <c r="O66"/>
  <c r="P66"/>
  <c r="X67"/>
  <c r="H67"/>
  <c r="E136" i="1"/>
  <c r="F67" i="2"/>
  <c r="K67"/>
  <c r="L67"/>
  <c r="M67"/>
  <c r="N67"/>
  <c r="O67"/>
  <c r="P67"/>
  <c r="X68"/>
  <c r="H68"/>
  <c r="E68" i="1"/>
  <c r="F68" i="2"/>
  <c r="K68"/>
  <c r="L68"/>
  <c r="M68"/>
  <c r="N68"/>
  <c r="O68"/>
  <c r="P68"/>
  <c r="X69"/>
  <c r="H69"/>
  <c r="E22" i="1"/>
  <c r="F69" i="2"/>
  <c r="K69"/>
  <c r="L69"/>
  <c r="M69"/>
  <c r="N69"/>
  <c r="O69"/>
  <c r="P69"/>
  <c r="X70"/>
  <c r="H70"/>
  <c r="E279" i="1"/>
  <c r="F70" i="2"/>
  <c r="K70"/>
  <c r="L70"/>
  <c r="M70"/>
  <c r="N70"/>
  <c r="O70"/>
  <c r="P70"/>
  <c r="X71"/>
  <c r="H71"/>
  <c r="E295" i="1"/>
  <c r="F71" i="2"/>
  <c r="K71"/>
  <c r="L71"/>
  <c r="M71"/>
  <c r="N71"/>
  <c r="O71"/>
  <c r="P71"/>
  <c r="X72"/>
  <c r="H72"/>
  <c r="E50" i="1"/>
  <c r="F72" i="2"/>
  <c r="K72"/>
  <c r="L72"/>
  <c r="M72"/>
  <c r="N72"/>
  <c r="O72"/>
  <c r="P72"/>
  <c r="X73"/>
  <c r="H73"/>
  <c r="E122" i="1"/>
  <c r="F73" i="2"/>
  <c r="K73"/>
  <c r="L73"/>
  <c r="M73"/>
  <c r="N73"/>
  <c r="O73"/>
  <c r="P73"/>
  <c r="X74"/>
  <c r="H74"/>
  <c r="E327" i="1"/>
  <c r="F74" i="2"/>
  <c r="K74"/>
  <c r="L74"/>
  <c r="M74"/>
  <c r="N74"/>
  <c r="O74"/>
  <c r="P74"/>
  <c r="X75"/>
  <c r="H75"/>
  <c r="E185" i="1"/>
  <c r="F75" i="2"/>
  <c r="K75"/>
  <c r="L75"/>
  <c r="M75"/>
  <c r="N75"/>
  <c r="O75"/>
  <c r="P75"/>
  <c r="X76"/>
  <c r="H76"/>
  <c r="E328" i="1"/>
  <c r="F76" i="2"/>
  <c r="K76"/>
  <c r="L76"/>
  <c r="M76"/>
  <c r="N76"/>
  <c r="O76"/>
  <c r="P76"/>
  <c r="X77"/>
  <c r="H77"/>
  <c r="E305" i="1"/>
  <c r="F77" i="2"/>
  <c r="K77"/>
  <c r="L77"/>
  <c r="M77"/>
  <c r="N77"/>
  <c r="O77"/>
  <c r="P77"/>
  <c r="X78"/>
  <c r="H78"/>
  <c r="E34" i="1"/>
  <c r="F78" i="2"/>
  <c r="K78"/>
  <c r="L78"/>
  <c r="M78"/>
  <c r="N78"/>
  <c r="O78"/>
  <c r="P78"/>
  <c r="X79"/>
  <c r="H79"/>
  <c r="E312" i="1"/>
  <c r="F79" i="2"/>
  <c r="K79"/>
  <c r="L79"/>
  <c r="M79"/>
  <c r="N79"/>
  <c r="O79"/>
  <c r="P79"/>
  <c r="X80"/>
  <c r="H80"/>
  <c r="E98" i="1"/>
  <c r="F80" i="2"/>
  <c r="K80"/>
  <c r="L80"/>
  <c r="M80"/>
  <c r="N80"/>
  <c r="O80"/>
  <c r="P80"/>
  <c r="X81"/>
  <c r="H81"/>
  <c r="E307" i="1"/>
  <c r="F81" i="2"/>
  <c r="K81"/>
  <c r="L81"/>
  <c r="M81"/>
  <c r="N81"/>
  <c r="O81"/>
  <c r="P81"/>
  <c r="X82"/>
  <c r="H82"/>
  <c r="E247" i="1"/>
  <c r="F82" i="2"/>
  <c r="K82"/>
  <c r="L82"/>
  <c r="M82"/>
  <c r="N82"/>
  <c r="O82"/>
  <c r="P82"/>
  <c r="X83"/>
  <c r="H83"/>
  <c r="E88" i="1"/>
  <c r="F83" i="2"/>
  <c r="K83"/>
  <c r="L83"/>
  <c r="M83"/>
  <c r="N83"/>
  <c r="O83"/>
  <c r="P83"/>
  <c r="X84"/>
  <c r="H84"/>
  <c r="E292" i="1"/>
  <c r="F84" i="2"/>
  <c r="K84"/>
  <c r="L84"/>
  <c r="M84"/>
  <c r="N84"/>
  <c r="O84"/>
  <c r="P84"/>
  <c r="X85"/>
  <c r="H85"/>
  <c r="E160" i="1"/>
  <c r="F85" i="2"/>
  <c r="K85"/>
  <c r="L85"/>
  <c r="M85"/>
  <c r="N85"/>
  <c r="O85"/>
  <c r="P85"/>
  <c r="X86"/>
  <c r="H86"/>
  <c r="E134" i="1"/>
  <c r="F86" i="2"/>
  <c r="K86"/>
  <c r="L86"/>
  <c r="M86"/>
  <c r="N86"/>
  <c r="O86"/>
  <c r="P86"/>
  <c r="X87"/>
  <c r="H87"/>
  <c r="E242" i="1"/>
  <c r="F87" i="2"/>
  <c r="K87"/>
  <c r="L87"/>
  <c r="M87"/>
  <c r="N87"/>
  <c r="O87"/>
  <c r="P87"/>
  <c r="X88"/>
  <c r="H88"/>
  <c r="E291" i="1"/>
  <c r="F88" i="2"/>
  <c r="K88"/>
  <c r="L88"/>
  <c r="M88"/>
  <c r="N88"/>
  <c r="O88"/>
  <c r="P88"/>
  <c r="X89"/>
  <c r="H89"/>
  <c r="E20" i="1"/>
  <c r="F89" i="2"/>
  <c r="K89"/>
  <c r="L89"/>
  <c r="M89"/>
  <c r="N89"/>
  <c r="O89"/>
  <c r="P89"/>
  <c r="X90"/>
  <c r="H90"/>
  <c r="E127" i="1"/>
  <c r="F90" i="2"/>
  <c r="K90"/>
  <c r="L90"/>
  <c r="M90"/>
  <c r="N90"/>
  <c r="O90"/>
  <c r="P90"/>
  <c r="X91"/>
  <c r="H91"/>
  <c r="E339" i="1"/>
  <c r="F91" i="2"/>
  <c r="K91"/>
  <c r="L91"/>
  <c r="M91"/>
  <c r="N91"/>
  <c r="O91"/>
  <c r="P91"/>
  <c r="X92"/>
  <c r="H92"/>
  <c r="E53" i="1"/>
  <c r="F92" i="2"/>
  <c r="K92"/>
  <c r="L92"/>
  <c r="M92"/>
  <c r="N92"/>
  <c r="O92"/>
  <c r="P92"/>
  <c r="X93"/>
  <c r="H93"/>
  <c r="E62" i="1"/>
  <c r="F93" i="2"/>
  <c r="K93"/>
  <c r="L93"/>
  <c r="M93"/>
  <c r="N93"/>
  <c r="O93"/>
  <c r="P93"/>
  <c r="X94"/>
  <c r="H94"/>
  <c r="E39" i="1"/>
  <c r="F94" i="2"/>
  <c r="K94"/>
  <c r="L94"/>
  <c r="M94"/>
  <c r="N94"/>
  <c r="O94"/>
  <c r="P94"/>
  <c r="X95"/>
  <c r="H95"/>
  <c r="E320" i="1"/>
  <c r="F95" i="2"/>
  <c r="K95"/>
  <c r="L95"/>
  <c r="M95"/>
  <c r="N95"/>
  <c r="O95"/>
  <c r="P95"/>
  <c r="X96"/>
  <c r="H96"/>
  <c r="E180" i="1"/>
  <c r="F96" i="2"/>
  <c r="K96"/>
  <c r="L96"/>
  <c r="M96"/>
  <c r="N96"/>
  <c r="O96"/>
  <c r="P96"/>
  <c r="X97"/>
  <c r="H97"/>
  <c r="E226" i="1"/>
  <c r="F97" i="2"/>
  <c r="K97"/>
  <c r="L97"/>
  <c r="M97"/>
  <c r="N97"/>
  <c r="O97"/>
  <c r="P97"/>
  <c r="X98"/>
  <c r="H98"/>
  <c r="E65" i="1"/>
  <c r="F98" i="2"/>
  <c r="K98"/>
  <c r="L98"/>
  <c r="M98"/>
  <c r="N98"/>
  <c r="O98"/>
  <c r="P98"/>
  <c r="X99"/>
  <c r="H99"/>
  <c r="E184" i="1"/>
  <c r="F99" i="2"/>
  <c r="K99"/>
  <c r="L99"/>
  <c r="M99"/>
  <c r="N99"/>
  <c r="O99"/>
  <c r="P99"/>
  <c r="X100"/>
  <c r="H100"/>
  <c r="E278" i="1"/>
  <c r="F100" i="2"/>
  <c r="K100"/>
  <c r="L100"/>
  <c r="M100"/>
  <c r="N100"/>
  <c r="O100"/>
  <c r="P100"/>
  <c r="X101"/>
  <c r="H101"/>
  <c r="E246" i="1"/>
  <c r="F101" i="2"/>
  <c r="K101"/>
  <c r="L101"/>
  <c r="M101"/>
  <c r="N101"/>
  <c r="O101"/>
  <c r="P101"/>
  <c r="X102"/>
  <c r="H102"/>
  <c r="E212" i="1"/>
  <c r="F102" i="2"/>
  <c r="K102"/>
  <c r="L102"/>
  <c r="M102"/>
  <c r="N102"/>
  <c r="O102"/>
  <c r="P102"/>
  <c r="X103"/>
  <c r="H103"/>
  <c r="E89" i="1"/>
  <c r="F103" i="2"/>
  <c r="K103"/>
  <c r="L103"/>
  <c r="M103"/>
  <c r="N103"/>
  <c r="O103"/>
  <c r="P103"/>
  <c r="X104"/>
  <c r="H104"/>
  <c r="E202" i="1"/>
  <c r="F104" i="2"/>
  <c r="K104"/>
  <c r="L104"/>
  <c r="M104"/>
  <c r="N104"/>
  <c r="O104"/>
  <c r="P104"/>
  <c r="X105"/>
  <c r="H105"/>
  <c r="E318" i="1"/>
  <c r="F105" i="2"/>
  <c r="K105"/>
  <c r="L105"/>
  <c r="M105"/>
  <c r="N105"/>
  <c r="O105"/>
  <c r="P105"/>
  <c r="X106"/>
  <c r="H106"/>
  <c r="E262" i="1"/>
  <c r="F106" i="2"/>
  <c r="K106"/>
  <c r="L106"/>
  <c r="M106"/>
  <c r="N106"/>
  <c r="O106"/>
  <c r="P106"/>
  <c r="X107"/>
  <c r="H107"/>
  <c r="E264" i="1"/>
  <c r="F107" i="2"/>
  <c r="K107"/>
  <c r="L107"/>
  <c r="M107"/>
  <c r="N107"/>
  <c r="O107"/>
  <c r="P107"/>
  <c r="X108"/>
  <c r="H108"/>
  <c r="E117" i="1"/>
  <c r="F108" i="2"/>
  <c r="K108"/>
  <c r="L108"/>
  <c r="M108"/>
  <c r="N108"/>
  <c r="O108"/>
  <c r="P108"/>
  <c r="X109"/>
  <c r="H109"/>
  <c r="E215" i="1"/>
  <c r="F109" i="2"/>
  <c r="K109"/>
  <c r="L109"/>
  <c r="M109"/>
  <c r="N109"/>
  <c r="O109"/>
  <c r="P109"/>
  <c r="X110"/>
  <c r="H110"/>
  <c r="E253" i="1"/>
  <c r="F110" i="2"/>
  <c r="K110"/>
  <c r="L110"/>
  <c r="M110"/>
  <c r="N110"/>
  <c r="O110"/>
  <c r="P110"/>
  <c r="X111"/>
  <c r="H111"/>
  <c r="E164" i="1"/>
  <c r="F111" i="2"/>
  <c r="K111"/>
  <c r="L111"/>
  <c r="M111"/>
  <c r="N111"/>
  <c r="O111"/>
  <c r="P111"/>
  <c r="X112"/>
  <c r="H112"/>
  <c r="E297" i="1"/>
  <c r="F112" i="2"/>
  <c r="K112"/>
  <c r="L112"/>
  <c r="M112"/>
  <c r="N112"/>
  <c r="O112"/>
  <c r="P112"/>
  <c r="X113"/>
  <c r="H113"/>
  <c r="E296" i="1"/>
  <c r="F113" i="2"/>
  <c r="K113"/>
  <c r="L113"/>
  <c r="M113"/>
  <c r="N113"/>
  <c r="O113"/>
  <c r="P113"/>
  <c r="X114"/>
  <c r="H114"/>
  <c r="E94" i="1"/>
  <c r="F114" i="2"/>
  <c r="K114"/>
  <c r="L114"/>
  <c r="M114"/>
  <c r="N114"/>
  <c r="O114"/>
  <c r="P114"/>
  <c r="X115"/>
  <c r="H115"/>
  <c r="E251" i="1"/>
  <c r="F115" i="2"/>
  <c r="K115"/>
  <c r="L115"/>
  <c r="M115"/>
  <c r="N115"/>
  <c r="O2"/>
  <c r="O3"/>
  <c r="O115"/>
  <c r="P115"/>
  <c r="X116"/>
  <c r="H116"/>
  <c r="E121" i="1"/>
  <c r="F116" i="2"/>
  <c r="K116"/>
  <c r="L116"/>
  <c r="M116"/>
  <c r="N116"/>
  <c r="O116"/>
  <c r="P116"/>
  <c r="X117"/>
  <c r="H117"/>
  <c r="E249" i="1"/>
  <c r="F117" i="2"/>
  <c r="K117"/>
  <c r="L117"/>
  <c r="M117"/>
  <c r="N117"/>
  <c r="O117"/>
  <c r="P117"/>
  <c r="X118"/>
  <c r="H118"/>
  <c r="E23" i="1"/>
  <c r="F118" i="2"/>
  <c r="K118"/>
  <c r="L118"/>
  <c r="M118"/>
  <c r="N118"/>
  <c r="O118"/>
  <c r="P118"/>
  <c r="X119"/>
  <c r="H119"/>
  <c r="E154" i="1"/>
  <c r="F119" i="2"/>
  <c r="K119"/>
  <c r="L119"/>
  <c r="M119"/>
  <c r="N119"/>
  <c r="O119"/>
  <c r="P119"/>
  <c r="X120"/>
  <c r="H120"/>
  <c r="E229" i="1"/>
  <c r="F120" i="2"/>
  <c r="K120"/>
  <c r="L120"/>
  <c r="M120"/>
  <c r="N120"/>
  <c r="O120"/>
  <c r="P120"/>
  <c r="X121"/>
  <c r="H121"/>
  <c r="E241" i="1"/>
  <c r="F121" i="2"/>
  <c r="K121"/>
  <c r="L121"/>
  <c r="M121"/>
  <c r="N121"/>
  <c r="O121"/>
  <c r="P121"/>
  <c r="X122"/>
  <c r="H122"/>
  <c r="E171" i="1"/>
  <c r="F122" i="2"/>
  <c r="K122"/>
  <c r="L122"/>
  <c r="M122"/>
  <c r="N122"/>
  <c r="O122"/>
  <c r="P122"/>
  <c r="X123"/>
  <c r="H123"/>
  <c r="E338" i="1"/>
  <c r="F123" i="2"/>
  <c r="K123"/>
  <c r="L123"/>
  <c r="M123"/>
  <c r="N123"/>
  <c r="O123"/>
  <c r="P123"/>
  <c r="X124"/>
  <c r="H124"/>
  <c r="E27" i="1"/>
  <c r="F124" i="2"/>
  <c r="K124"/>
  <c r="L124"/>
  <c r="M124"/>
  <c r="N124"/>
  <c r="O124"/>
  <c r="P124"/>
  <c r="X125"/>
  <c r="H125"/>
  <c r="E126" i="1"/>
  <c r="F125" i="2"/>
  <c r="K125"/>
  <c r="L125"/>
  <c r="M125"/>
  <c r="N125"/>
  <c r="O125"/>
  <c r="P125"/>
  <c r="X126"/>
  <c r="H126"/>
  <c r="E56" i="1"/>
  <c r="F126" i="2"/>
  <c r="K126"/>
  <c r="L126"/>
  <c r="M126"/>
  <c r="N126"/>
  <c r="O126"/>
  <c r="P126"/>
  <c r="X127"/>
  <c r="H127"/>
  <c r="E311" i="1"/>
  <c r="F127" i="2"/>
  <c r="K127"/>
  <c r="L127"/>
  <c r="M127"/>
  <c r="N127"/>
  <c r="O127"/>
  <c r="P127"/>
  <c r="X128"/>
  <c r="H128"/>
  <c r="E18" i="1"/>
  <c r="F128" i="2"/>
  <c r="K128"/>
  <c r="L128"/>
  <c r="M128"/>
  <c r="N128"/>
  <c r="O128"/>
  <c r="P128"/>
  <c r="X129"/>
  <c r="H129"/>
  <c r="E108" i="1"/>
  <c r="F129" i="2"/>
  <c r="K129"/>
  <c r="L129"/>
  <c r="M129"/>
  <c r="N129"/>
  <c r="O129"/>
  <c r="P129"/>
  <c r="X130"/>
  <c r="H130"/>
  <c r="E142" i="1"/>
  <c r="F130" i="2"/>
  <c r="K130"/>
  <c r="L130"/>
  <c r="M130"/>
  <c r="N130"/>
  <c r="O130"/>
  <c r="P130"/>
  <c r="X131"/>
  <c r="H131"/>
  <c r="E63" i="1"/>
  <c r="F131" i="2"/>
  <c r="K131"/>
  <c r="L131"/>
  <c r="M131"/>
  <c r="N131"/>
  <c r="O131"/>
  <c r="P131"/>
  <c r="X132"/>
  <c r="H132"/>
  <c r="E129" i="1"/>
  <c r="F132" i="2"/>
  <c r="K132"/>
  <c r="L132"/>
  <c r="M132"/>
  <c r="N132"/>
  <c r="O132"/>
  <c r="P132"/>
  <c r="X133"/>
  <c r="H133"/>
  <c r="E157" i="1"/>
  <c r="F133" i="2"/>
  <c r="K133"/>
  <c r="L133"/>
  <c r="M133"/>
  <c r="N133"/>
  <c r="O133"/>
  <c r="P133"/>
  <c r="X134"/>
  <c r="H134"/>
  <c r="E158" i="1"/>
  <c r="F134" i="2"/>
  <c r="K134"/>
  <c r="L134"/>
  <c r="M134"/>
  <c r="N134"/>
  <c r="O134"/>
  <c r="P134"/>
  <c r="X135"/>
  <c r="H135"/>
  <c r="E161" i="1"/>
  <c r="F135" i="2"/>
  <c r="K135"/>
  <c r="L135"/>
  <c r="M135"/>
  <c r="N135"/>
  <c r="O135"/>
  <c r="P135"/>
  <c r="X136"/>
  <c r="H136"/>
  <c r="E206" i="1"/>
  <c r="F136" i="2"/>
  <c r="K136"/>
  <c r="L136"/>
  <c r="M136"/>
  <c r="N136"/>
  <c r="O136"/>
  <c r="P136"/>
  <c r="X137"/>
  <c r="H137"/>
  <c r="E85" i="1"/>
  <c r="F137" i="2"/>
  <c r="K137"/>
  <c r="L137"/>
  <c r="M137"/>
  <c r="N137"/>
  <c r="O137"/>
  <c r="P137"/>
  <c r="X138"/>
  <c r="H138"/>
  <c r="E3" i="1"/>
  <c r="F138" i="2"/>
  <c r="K138"/>
  <c r="L138"/>
  <c r="M138"/>
  <c r="N138"/>
  <c r="O138"/>
  <c r="P138"/>
  <c r="X139"/>
  <c r="H139"/>
  <c r="E250" i="1"/>
  <c r="F139" i="2"/>
  <c r="K139"/>
  <c r="L139"/>
  <c r="M139"/>
  <c r="N139"/>
  <c r="O139"/>
  <c r="P139"/>
  <c r="X140"/>
  <c r="H140"/>
  <c r="E257" i="1"/>
  <c r="F140" i="2"/>
  <c r="K140"/>
  <c r="L140"/>
  <c r="M140"/>
  <c r="N140"/>
  <c r="O140"/>
  <c r="P140"/>
  <c r="X141"/>
  <c r="H141"/>
  <c r="E113" i="1"/>
  <c r="F141" i="2"/>
  <c r="K141"/>
  <c r="L141"/>
  <c r="M141"/>
  <c r="N141"/>
  <c r="O141"/>
  <c r="P141"/>
  <c r="X142"/>
  <c r="H142"/>
  <c r="E40" i="1"/>
  <c r="F142" i="2"/>
  <c r="K142"/>
  <c r="L142"/>
  <c r="M142"/>
  <c r="N142"/>
  <c r="O142"/>
  <c r="P142"/>
  <c r="X143"/>
  <c r="H143"/>
  <c r="E14" i="1"/>
  <c r="F143" i="2"/>
  <c r="K143"/>
  <c r="L143"/>
  <c r="M143"/>
  <c r="N143"/>
  <c r="O143"/>
  <c r="P143"/>
  <c r="X144"/>
  <c r="H144"/>
  <c r="E289" i="1"/>
  <c r="F144" i="2"/>
  <c r="K144"/>
  <c r="L144"/>
  <c r="M144"/>
  <c r="N144"/>
  <c r="O144"/>
  <c r="P144"/>
  <c r="X145"/>
  <c r="H145"/>
  <c r="E230" i="1"/>
  <c r="F145" i="2"/>
  <c r="K145"/>
  <c r="L145"/>
  <c r="M145"/>
  <c r="N145"/>
  <c r="O145"/>
  <c r="P145"/>
  <c r="X146"/>
  <c r="H146"/>
  <c r="E187" i="1"/>
  <c r="F146" i="2"/>
  <c r="K146"/>
  <c r="L146"/>
  <c r="M146"/>
  <c r="N146"/>
  <c r="O146"/>
  <c r="P146"/>
  <c r="X147"/>
  <c r="H147"/>
  <c r="E304" i="1"/>
  <c r="F147" i="2"/>
  <c r="K147"/>
  <c r="L147"/>
  <c r="M147"/>
  <c r="N147"/>
  <c r="O147"/>
  <c r="P147"/>
  <c r="X148"/>
  <c r="H148"/>
  <c r="E308" i="1"/>
  <c r="F148" i="2"/>
  <c r="K148"/>
  <c r="L148"/>
  <c r="M148"/>
  <c r="N148"/>
  <c r="O148"/>
  <c r="P148"/>
  <c r="X149"/>
  <c r="H149"/>
  <c r="E333" i="1"/>
  <c r="F149" i="2"/>
  <c r="K149"/>
  <c r="L149"/>
  <c r="M149"/>
  <c r="N149"/>
  <c r="O149"/>
  <c r="P149"/>
  <c r="X150"/>
  <c r="H150"/>
  <c r="E205" i="1"/>
  <c r="F150" i="2"/>
  <c r="K150"/>
  <c r="L150"/>
  <c r="M150"/>
  <c r="N150"/>
  <c r="O150"/>
  <c r="P150"/>
  <c r="X151"/>
  <c r="H151"/>
  <c r="E105" i="1"/>
  <c r="F151" i="2"/>
  <c r="K151"/>
  <c r="L151"/>
  <c r="M151"/>
  <c r="N151"/>
  <c r="O151"/>
  <c r="P151"/>
  <c r="X152"/>
  <c r="H152"/>
  <c r="E152" i="1"/>
  <c r="F152" i="2"/>
  <c r="K152"/>
  <c r="L152"/>
  <c r="M152"/>
  <c r="N152"/>
  <c r="O152"/>
  <c r="P152"/>
  <c r="X153"/>
  <c r="H153"/>
  <c r="E204" i="1"/>
  <c r="F153" i="2"/>
  <c r="K153"/>
  <c r="L153"/>
  <c r="M153"/>
  <c r="N153"/>
  <c r="O153"/>
  <c r="P153"/>
  <c r="X154"/>
  <c r="H154"/>
  <c r="E177" i="1"/>
  <c r="F154" i="2"/>
  <c r="K154"/>
  <c r="L154"/>
  <c r="M154"/>
  <c r="N154"/>
  <c r="O154"/>
  <c r="P154"/>
  <c r="X155"/>
  <c r="H155"/>
  <c r="E345" i="1"/>
  <c r="F155" i="2"/>
  <c r="K155"/>
  <c r="L155"/>
  <c r="M155"/>
  <c r="N155"/>
  <c r="O155"/>
  <c r="P155"/>
  <c r="X156"/>
  <c r="H156"/>
  <c r="E41" i="1"/>
  <c r="F156" i="2"/>
  <c r="K156"/>
  <c r="L156"/>
  <c r="M156"/>
  <c r="N156"/>
  <c r="O156"/>
  <c r="P156"/>
  <c r="X157"/>
  <c r="H157"/>
  <c r="E165" i="1"/>
  <c r="F157" i="2"/>
  <c r="K157"/>
  <c r="L157"/>
  <c r="M157"/>
  <c r="N157"/>
  <c r="O157"/>
  <c r="P157"/>
  <c r="X158"/>
  <c r="H158"/>
  <c r="E29" i="1"/>
  <c r="F158" i="2"/>
  <c r="K158"/>
  <c r="L158"/>
  <c r="M158"/>
  <c r="N158"/>
  <c r="O158"/>
  <c r="P158"/>
  <c r="X159"/>
  <c r="H159"/>
  <c r="E137" i="1"/>
  <c r="F159" i="2"/>
  <c r="K159"/>
  <c r="L159"/>
  <c r="M159"/>
  <c r="N159"/>
  <c r="O159"/>
  <c r="P159"/>
  <c r="X160"/>
  <c r="H160"/>
  <c r="E12" i="1"/>
  <c r="F160" i="2"/>
  <c r="K160"/>
  <c r="L160"/>
  <c r="M160"/>
  <c r="N160"/>
  <c r="O160"/>
  <c r="P160"/>
  <c r="X161"/>
  <c r="H161"/>
  <c r="E118" i="1"/>
  <c r="F161" i="2"/>
  <c r="K161"/>
  <c r="L161"/>
  <c r="M161"/>
  <c r="N161"/>
  <c r="O161"/>
  <c r="P161"/>
  <c r="X162"/>
  <c r="H162"/>
  <c r="E192" i="1"/>
  <c r="F162" i="2"/>
  <c r="K162"/>
  <c r="L162"/>
  <c r="M162"/>
  <c r="N162"/>
  <c r="O162"/>
  <c r="P162"/>
  <c r="X163"/>
  <c r="H163"/>
  <c r="E141" i="1"/>
  <c r="F163" i="2"/>
  <c r="K163"/>
  <c r="L163"/>
  <c r="M163"/>
  <c r="N163"/>
  <c r="O163"/>
  <c r="P163"/>
  <c r="X164"/>
  <c r="H164"/>
  <c r="E47" i="1"/>
  <c r="F164" i="2"/>
  <c r="K164"/>
  <c r="L164"/>
  <c r="M164"/>
  <c r="N164"/>
  <c r="O164"/>
  <c r="P164"/>
  <c r="X165"/>
  <c r="H165"/>
  <c r="E67" i="1"/>
  <c r="F165" i="2"/>
  <c r="K165"/>
  <c r="L165"/>
  <c r="M165"/>
  <c r="N165"/>
  <c r="O165"/>
  <c r="P165"/>
  <c r="X166"/>
  <c r="H166"/>
  <c r="E21" i="1"/>
  <c r="F166" i="2"/>
  <c r="K166"/>
  <c r="L166"/>
  <c r="M166"/>
  <c r="N166"/>
  <c r="O166"/>
  <c r="P166"/>
  <c r="X167"/>
  <c r="H167"/>
  <c r="E323" i="1"/>
  <c r="F167" i="2"/>
  <c r="K167"/>
  <c r="L167"/>
  <c r="M167"/>
  <c r="N167"/>
  <c r="O167"/>
  <c r="P167"/>
  <c r="X168"/>
  <c r="H168"/>
  <c r="E123" i="1"/>
  <c r="F168" i="2"/>
  <c r="K168"/>
  <c r="L168"/>
  <c r="M168"/>
  <c r="N168"/>
  <c r="O168"/>
  <c r="P168"/>
  <c r="X169"/>
  <c r="H169"/>
  <c r="E120" i="1"/>
  <c r="F169" i="2"/>
  <c r="K169"/>
  <c r="L169"/>
  <c r="M169"/>
  <c r="N169"/>
  <c r="O169"/>
  <c r="P169"/>
  <c r="X170"/>
  <c r="H170"/>
  <c r="E259" i="1"/>
  <c r="F170" i="2"/>
  <c r="K170"/>
  <c r="L170"/>
  <c r="M170"/>
  <c r="N170"/>
  <c r="O170"/>
  <c r="P170"/>
  <c r="X171"/>
  <c r="H171"/>
  <c r="E321" i="1"/>
  <c r="F171" i="2"/>
  <c r="K171"/>
  <c r="L171"/>
  <c r="M171"/>
  <c r="N171"/>
  <c r="O171"/>
  <c r="P171"/>
  <c r="X172"/>
  <c r="H172"/>
  <c r="E125" i="1"/>
  <c r="F172" i="2"/>
  <c r="K172"/>
  <c r="L172"/>
  <c r="M172"/>
  <c r="N172"/>
  <c r="O172"/>
  <c r="P172"/>
  <c r="X173"/>
  <c r="H173"/>
  <c r="E183" i="1"/>
  <c r="F173" i="2"/>
  <c r="K173"/>
  <c r="L173"/>
  <c r="M173"/>
  <c r="N173"/>
  <c r="O173"/>
  <c r="P173"/>
  <c r="X174"/>
  <c r="H174"/>
  <c r="E256" i="1"/>
  <c r="F174" i="2"/>
  <c r="K174"/>
  <c r="L174"/>
  <c r="M174"/>
  <c r="N174"/>
  <c r="O174"/>
  <c r="P174"/>
  <c r="X175"/>
  <c r="H175"/>
  <c r="E75" i="1"/>
  <c r="F175" i="2"/>
  <c r="K175"/>
  <c r="L175"/>
  <c r="M175"/>
  <c r="N175"/>
  <c r="O175"/>
  <c r="P175"/>
  <c r="X176"/>
  <c r="H176"/>
  <c r="E190" i="1"/>
  <c r="F176" i="2"/>
  <c r="K176"/>
  <c r="L176"/>
  <c r="M176"/>
  <c r="N176"/>
  <c r="O176"/>
  <c r="P176"/>
  <c r="X177"/>
  <c r="H177"/>
  <c r="E277" i="1"/>
  <c r="F177" i="2"/>
  <c r="K177"/>
  <c r="L177"/>
  <c r="M177"/>
  <c r="N177"/>
  <c r="O177"/>
  <c r="P177"/>
  <c r="X178"/>
  <c r="H178"/>
  <c r="E140" i="1"/>
  <c r="F178" i="2"/>
  <c r="K178"/>
  <c r="L178"/>
  <c r="M178"/>
  <c r="N178"/>
  <c r="O178"/>
  <c r="P178"/>
  <c r="X179"/>
  <c r="H179"/>
  <c r="E314" i="1"/>
  <c r="F179" i="2"/>
  <c r="K179"/>
  <c r="L179"/>
  <c r="M179"/>
  <c r="N179"/>
  <c r="O179"/>
  <c r="P179"/>
  <c r="X180"/>
  <c r="H180"/>
  <c r="E193" i="1"/>
  <c r="F180" i="2"/>
  <c r="K180"/>
  <c r="L180"/>
  <c r="M180"/>
  <c r="N180"/>
  <c r="O180"/>
  <c r="P180"/>
  <c r="X181"/>
  <c r="H181"/>
  <c r="E103" i="1"/>
  <c r="F181" i="2"/>
  <c r="K181"/>
  <c r="L181"/>
  <c r="M181"/>
  <c r="N181"/>
  <c r="O181"/>
  <c r="P181"/>
  <c r="X182"/>
  <c r="H182"/>
  <c r="E155" i="1"/>
  <c r="F182" i="2"/>
  <c r="K182"/>
  <c r="L182"/>
  <c r="M182"/>
  <c r="N182"/>
  <c r="O182"/>
  <c r="P182"/>
  <c r="X183"/>
  <c r="H183"/>
  <c r="E83" i="1"/>
  <c r="F183" i="2"/>
  <c r="K183"/>
  <c r="L183"/>
  <c r="M183"/>
  <c r="N183"/>
  <c r="O183"/>
  <c r="P183"/>
  <c r="X184"/>
  <c r="H184"/>
  <c r="E266" i="1"/>
  <c r="F184" i="2"/>
  <c r="K184"/>
  <c r="L184"/>
  <c r="M184"/>
  <c r="N184"/>
  <c r="O184"/>
  <c r="P184"/>
  <c r="X185"/>
  <c r="H185"/>
  <c r="E81" i="1"/>
  <c r="F185" i="2"/>
  <c r="K185"/>
  <c r="L185"/>
  <c r="M185"/>
  <c r="N185"/>
  <c r="O185"/>
  <c r="P185"/>
  <c r="X186"/>
  <c r="H186"/>
  <c r="E188" i="1"/>
  <c r="F186" i="2"/>
  <c r="K186"/>
  <c r="L186"/>
  <c r="M186"/>
  <c r="N186"/>
  <c r="O186"/>
  <c r="P186"/>
  <c r="X187"/>
  <c r="H187"/>
  <c r="E6" i="1"/>
  <c r="F187" i="2"/>
  <c r="K187"/>
  <c r="L187"/>
  <c r="M187"/>
  <c r="N187"/>
  <c r="O187"/>
  <c r="P187"/>
  <c r="X188"/>
  <c r="H188"/>
  <c r="E37" i="1"/>
  <c r="F188" i="2"/>
  <c r="K188"/>
  <c r="L188"/>
  <c r="M188"/>
  <c r="N188"/>
  <c r="O188"/>
  <c r="P188"/>
  <c r="X189"/>
  <c r="H189"/>
  <c r="E326" i="1"/>
  <c r="F189" i="2"/>
  <c r="K189"/>
  <c r="L189"/>
  <c r="M189"/>
  <c r="N189"/>
  <c r="O189"/>
  <c r="P189"/>
  <c r="X190"/>
  <c r="H190"/>
  <c r="E186" i="1"/>
  <c r="F190" i="2"/>
  <c r="K190"/>
  <c r="L190"/>
  <c r="M190"/>
  <c r="N190"/>
  <c r="O190"/>
  <c r="P190"/>
  <c r="X191"/>
  <c r="H191"/>
  <c r="E347" i="1"/>
  <c r="F191" i="2"/>
  <c r="K191"/>
  <c r="L191"/>
  <c r="M191"/>
  <c r="N191"/>
  <c r="O191"/>
  <c r="P191"/>
  <c r="X192"/>
  <c r="H192"/>
  <c r="E5" i="1"/>
  <c r="F192" i="2"/>
  <c r="K192"/>
  <c r="L192"/>
  <c r="M192"/>
  <c r="N192"/>
  <c r="O192"/>
  <c r="P192"/>
  <c r="X193"/>
  <c r="H193"/>
  <c r="E28" i="1"/>
  <c r="F193" i="2"/>
  <c r="K193"/>
  <c r="L193"/>
  <c r="M193"/>
  <c r="N193"/>
  <c r="O193"/>
  <c r="P193"/>
  <c r="X194"/>
  <c r="H194"/>
  <c r="E332" i="1"/>
  <c r="F194" i="2"/>
  <c r="K194"/>
  <c r="L194"/>
  <c r="M194"/>
  <c r="N194"/>
  <c r="O194"/>
  <c r="P194"/>
  <c r="X195"/>
  <c r="H195"/>
  <c r="E274" i="1"/>
  <c r="F195" i="2"/>
  <c r="K195"/>
  <c r="L195"/>
  <c r="M195"/>
  <c r="N195"/>
  <c r="O195"/>
  <c r="P195"/>
  <c r="X196"/>
  <c r="H196"/>
  <c r="E167" i="1"/>
  <c r="F196" i="2"/>
  <c r="K196"/>
  <c r="L196"/>
  <c r="M196"/>
  <c r="N196"/>
  <c r="O196"/>
  <c r="P196"/>
  <c r="X197"/>
  <c r="H197"/>
  <c r="E17" i="1"/>
  <c r="F197" i="2"/>
  <c r="K197"/>
  <c r="L197"/>
  <c r="M197"/>
  <c r="N197"/>
  <c r="O197"/>
  <c r="P197"/>
  <c r="X198"/>
  <c r="H198"/>
  <c r="E132" i="1"/>
  <c r="F198" i="2"/>
  <c r="K198"/>
  <c r="L198"/>
  <c r="M198"/>
  <c r="N198"/>
  <c r="O198"/>
  <c r="P198"/>
  <c r="X199"/>
  <c r="H199"/>
  <c r="E273" i="1"/>
  <c r="F199" i="2"/>
  <c r="K199"/>
  <c r="L199"/>
  <c r="M199"/>
  <c r="N199"/>
  <c r="O199"/>
  <c r="P199"/>
  <c r="X200"/>
  <c r="H200"/>
  <c r="E144" i="1"/>
  <c r="F200" i="2"/>
  <c r="K200"/>
  <c r="L200"/>
  <c r="M200"/>
  <c r="N200"/>
  <c r="O200"/>
  <c r="P200"/>
  <c r="X201"/>
  <c r="H201"/>
  <c r="E19" i="1"/>
  <c r="F201" i="2"/>
  <c r="K201"/>
  <c r="L201"/>
  <c r="M201"/>
  <c r="N201"/>
  <c r="O201"/>
  <c r="P201"/>
  <c r="X202"/>
  <c r="H202"/>
  <c r="E149" i="1"/>
  <c r="F202" i="2"/>
  <c r="K202"/>
  <c r="L202"/>
  <c r="M202"/>
  <c r="N202"/>
  <c r="O202"/>
  <c r="P202"/>
  <c r="X203"/>
  <c r="H203"/>
  <c r="E234" i="1"/>
  <c r="F203" i="2"/>
  <c r="K203"/>
  <c r="L203"/>
  <c r="M203"/>
  <c r="N203"/>
  <c r="O203"/>
  <c r="P203"/>
  <c r="X204"/>
  <c r="H204"/>
  <c r="E133" i="1"/>
  <c r="F204" i="2"/>
  <c r="K204"/>
  <c r="L204"/>
  <c r="M204"/>
  <c r="N204"/>
  <c r="O204"/>
  <c r="P204"/>
  <c r="X205"/>
  <c r="H205"/>
  <c r="E101" i="1"/>
  <c r="F205" i="2"/>
  <c r="K205"/>
  <c r="L205"/>
  <c r="M205"/>
  <c r="N205"/>
  <c r="O205"/>
  <c r="P205"/>
  <c r="X206"/>
  <c r="H206"/>
  <c r="E288" i="1"/>
  <c r="F206" i="2"/>
  <c r="K206"/>
  <c r="L206"/>
  <c r="M206"/>
  <c r="N206"/>
  <c r="O206"/>
  <c r="P206"/>
  <c r="X207"/>
  <c r="H207"/>
  <c r="E102" i="1"/>
  <c r="F207" i="2"/>
  <c r="K207"/>
  <c r="L207"/>
  <c r="M207"/>
  <c r="N207"/>
  <c r="O207"/>
  <c r="P207"/>
  <c r="X208"/>
  <c r="H208"/>
  <c r="E280" i="1"/>
  <c r="F208" i="2"/>
  <c r="K208"/>
  <c r="L208"/>
  <c r="M208"/>
  <c r="N208"/>
  <c r="O208"/>
  <c r="P208"/>
  <c r="X209"/>
  <c r="H209"/>
  <c r="E178" i="1"/>
  <c r="F209" i="2"/>
  <c r="K209"/>
  <c r="L209"/>
  <c r="M209"/>
  <c r="N209"/>
  <c r="O209"/>
  <c r="P209"/>
  <c r="X210"/>
  <c r="H210"/>
  <c r="E287" i="1"/>
  <c r="F210" i="2"/>
  <c r="K210"/>
  <c r="L210"/>
  <c r="M210"/>
  <c r="N210"/>
  <c r="O210"/>
  <c r="P210"/>
  <c r="X211"/>
  <c r="H211"/>
  <c r="E290" i="1"/>
  <c r="F211" i="2"/>
  <c r="K211"/>
  <c r="L211"/>
  <c r="M211"/>
  <c r="N211"/>
  <c r="O211"/>
  <c r="P211"/>
  <c r="X212"/>
  <c r="H212"/>
  <c r="E130" i="1"/>
  <c r="F212" i="2"/>
  <c r="K212"/>
  <c r="L212"/>
  <c r="M212"/>
  <c r="N212"/>
  <c r="O212"/>
  <c r="P212"/>
  <c r="X213"/>
  <c r="H213"/>
  <c r="E72" i="1"/>
  <c r="F213" i="2"/>
  <c r="K213"/>
  <c r="L213"/>
  <c r="M213"/>
  <c r="N213"/>
  <c r="O213"/>
  <c r="P213"/>
  <c r="X214"/>
  <c r="H214"/>
  <c r="E316" i="1"/>
  <c r="F214" i="2"/>
  <c r="K214"/>
  <c r="L214"/>
  <c r="M214"/>
  <c r="N214"/>
  <c r="O214"/>
  <c r="P214"/>
  <c r="X215"/>
  <c r="H215"/>
  <c r="E228" i="1"/>
  <c r="F215" i="2"/>
  <c r="K215"/>
  <c r="L215"/>
  <c r="M215"/>
  <c r="N215"/>
  <c r="O215"/>
  <c r="P215"/>
  <c r="X216"/>
  <c r="H216"/>
  <c r="E276" i="1"/>
  <c r="F216" i="2"/>
  <c r="K216"/>
  <c r="L216"/>
  <c r="M216"/>
  <c r="N216"/>
  <c r="O216"/>
  <c r="P216"/>
  <c r="X217"/>
  <c r="H217"/>
  <c r="E42" i="1"/>
  <c r="F217" i="2"/>
  <c r="K217"/>
  <c r="L217"/>
  <c r="M217"/>
  <c r="N217"/>
  <c r="O217"/>
  <c r="P217"/>
  <c r="X218"/>
  <c r="H218"/>
  <c r="E218" i="1"/>
  <c r="F218" i="2"/>
  <c r="K218"/>
  <c r="L218"/>
  <c r="M218"/>
  <c r="N218"/>
  <c r="O218"/>
  <c r="P218"/>
  <c r="X219"/>
  <c r="H219"/>
  <c r="E319" i="1"/>
  <c r="F219" i="2"/>
  <c r="K219"/>
  <c r="L219"/>
  <c r="M219"/>
  <c r="N219"/>
  <c r="O219"/>
  <c r="P219"/>
  <c r="X220"/>
  <c r="H220"/>
  <c r="E207" i="1"/>
  <c r="F220" i="2"/>
  <c r="K220"/>
  <c r="L220"/>
  <c r="M220"/>
  <c r="N220"/>
  <c r="O220"/>
  <c r="P220"/>
  <c r="X221"/>
  <c r="H221"/>
  <c r="E71" i="1"/>
  <c r="F221" i="2"/>
  <c r="K221"/>
  <c r="L221"/>
  <c r="M221"/>
  <c r="N221"/>
  <c r="O221"/>
  <c r="P221"/>
  <c r="X222"/>
  <c r="H222"/>
  <c r="E248" i="1"/>
  <c r="F222" i="2"/>
  <c r="K222"/>
  <c r="L222"/>
  <c r="M222"/>
  <c r="N222"/>
  <c r="O222"/>
  <c r="P222"/>
  <c r="X223"/>
  <c r="H223"/>
  <c r="E80" i="1"/>
  <c r="F223" i="2"/>
  <c r="K223"/>
  <c r="L223"/>
  <c r="M223"/>
  <c r="N223"/>
  <c r="O223"/>
  <c r="P223"/>
  <c r="X224"/>
  <c r="H224"/>
  <c r="E301" i="1"/>
  <c r="F224" i="2"/>
  <c r="K224"/>
  <c r="L224"/>
  <c r="M224"/>
  <c r="N224"/>
  <c r="O224"/>
  <c r="P224"/>
  <c r="X225"/>
  <c r="H225"/>
  <c r="E79" i="1"/>
  <c r="F225" i="2"/>
  <c r="K225"/>
  <c r="L225"/>
  <c r="M225"/>
  <c r="N225"/>
  <c r="O225"/>
  <c r="P225"/>
  <c r="X226"/>
  <c r="H226"/>
  <c r="E114" i="1"/>
  <c r="F226" i="2"/>
  <c r="K226"/>
  <c r="L226"/>
  <c r="M226"/>
  <c r="N226"/>
  <c r="O226"/>
  <c r="P226"/>
  <c r="X227"/>
  <c r="H227"/>
  <c r="E11" i="1"/>
  <c r="F227" i="2"/>
  <c r="K227"/>
  <c r="L227"/>
  <c r="M227"/>
  <c r="N227"/>
  <c r="O227"/>
  <c r="P227"/>
  <c r="X228"/>
  <c r="H228"/>
  <c r="E254" i="1"/>
  <c r="F228" i="2"/>
  <c r="K228"/>
  <c r="L228"/>
  <c r="M228"/>
  <c r="N228"/>
  <c r="O228"/>
  <c r="P228"/>
  <c r="X229"/>
  <c r="H229"/>
  <c r="E322" i="1"/>
  <c r="F229" i="2"/>
  <c r="K229"/>
  <c r="L229"/>
  <c r="M229"/>
  <c r="N229"/>
  <c r="O229"/>
  <c r="P229"/>
  <c r="X230"/>
  <c r="H230"/>
  <c r="E272" i="1"/>
  <c r="F230" i="2"/>
  <c r="K230"/>
  <c r="L230"/>
  <c r="M230"/>
  <c r="N230"/>
  <c r="O230"/>
  <c r="P230"/>
  <c r="X231"/>
  <c r="H231"/>
  <c r="E245" i="1"/>
  <c r="F231" i="2"/>
  <c r="K231"/>
  <c r="L231"/>
  <c r="M231"/>
  <c r="N231"/>
  <c r="O231"/>
  <c r="P231"/>
  <c r="X232"/>
  <c r="H232"/>
  <c r="E57" i="1"/>
  <c r="F232" i="2"/>
  <c r="K232"/>
  <c r="L232"/>
  <c r="M232"/>
  <c r="N232"/>
  <c r="O232"/>
  <c r="P232"/>
  <c r="X233"/>
  <c r="H233"/>
  <c r="E166" i="1"/>
  <c r="F233" i="2"/>
  <c r="K233"/>
  <c r="L233"/>
  <c r="M233"/>
  <c r="N233"/>
  <c r="O233"/>
  <c r="P233"/>
  <c r="X234"/>
  <c r="H234"/>
  <c r="E189" i="1"/>
  <c r="F234" i="2"/>
  <c r="K234"/>
  <c r="L234"/>
  <c r="M234"/>
  <c r="N234"/>
  <c r="O234"/>
  <c r="P234"/>
  <c r="X235"/>
  <c r="H235"/>
  <c r="E216" i="1"/>
  <c r="F235" i="2"/>
  <c r="K235"/>
  <c r="L235"/>
  <c r="M235"/>
  <c r="N235"/>
  <c r="O235"/>
  <c r="P235"/>
  <c r="X236"/>
  <c r="H236"/>
  <c r="E131" i="1"/>
  <c r="F236" i="2"/>
  <c r="K236"/>
  <c r="L236"/>
  <c r="M236"/>
  <c r="N236"/>
  <c r="O236"/>
  <c r="P236"/>
  <c r="X237"/>
  <c r="H237"/>
  <c r="E74" i="1"/>
  <c r="F237" i="2"/>
  <c r="K237"/>
  <c r="L237"/>
  <c r="M237"/>
  <c r="N237"/>
  <c r="O237"/>
  <c r="P237"/>
  <c r="X238"/>
  <c r="H238"/>
  <c r="E335" i="1"/>
  <c r="F238" i="2"/>
  <c r="K238"/>
  <c r="L238"/>
  <c r="M238"/>
  <c r="N238"/>
  <c r="O238"/>
  <c r="P238"/>
  <c r="X239"/>
  <c r="H239"/>
  <c r="E201" i="1"/>
  <c r="F239" i="2"/>
  <c r="K239"/>
  <c r="L239"/>
  <c r="M239"/>
  <c r="N239"/>
  <c r="O239"/>
  <c r="P239"/>
  <c r="X240"/>
  <c r="H240"/>
  <c r="E55" i="1"/>
  <c r="F240" i="2"/>
  <c r="K240"/>
  <c r="L240"/>
  <c r="M240"/>
  <c r="N240"/>
  <c r="O240"/>
  <c r="P240"/>
  <c r="X241"/>
  <c r="H241"/>
  <c r="E286" i="1"/>
  <c r="F241" i="2"/>
  <c r="K241"/>
  <c r="L241"/>
  <c r="M241"/>
  <c r="N241"/>
  <c r="O241"/>
  <c r="P241"/>
  <c r="X242"/>
  <c r="H242"/>
  <c r="E337" i="1"/>
  <c r="F242" i="2"/>
  <c r="K242"/>
  <c r="L242"/>
  <c r="M242"/>
  <c r="N242"/>
  <c r="O242"/>
  <c r="P242"/>
  <c r="X243"/>
  <c r="H243"/>
  <c r="E77" i="1"/>
  <c r="F243" i="2"/>
  <c r="K243"/>
  <c r="L243"/>
  <c r="M243"/>
  <c r="N243"/>
  <c r="O243"/>
  <c r="P243"/>
  <c r="X244"/>
  <c r="H244"/>
  <c r="E240" i="1"/>
  <c r="F244" i="2"/>
  <c r="K244"/>
  <c r="L244"/>
  <c r="M244"/>
  <c r="N244"/>
  <c r="O244"/>
  <c r="P244"/>
  <c r="X245"/>
  <c r="H245"/>
  <c r="E45" i="1"/>
  <c r="F245" i="2"/>
  <c r="K245"/>
  <c r="L245"/>
  <c r="M245"/>
  <c r="N245"/>
  <c r="O245"/>
  <c r="P245"/>
  <c r="X246"/>
  <c r="H246"/>
  <c r="E148" i="1"/>
  <c r="F246" i="2"/>
  <c r="K246"/>
  <c r="L246"/>
  <c r="M246"/>
  <c r="N246"/>
  <c r="O246"/>
  <c r="P246"/>
  <c r="X247"/>
  <c r="H247"/>
  <c r="E350" i="1"/>
  <c r="F247" i="2"/>
  <c r="K247"/>
  <c r="L247"/>
  <c r="M247"/>
  <c r="N247"/>
  <c r="O247"/>
  <c r="P247"/>
  <c r="X248"/>
  <c r="H248"/>
  <c r="E217" i="1"/>
  <c r="F248" i="2"/>
  <c r="K248"/>
  <c r="L248"/>
  <c r="M248"/>
  <c r="N248"/>
  <c r="O248"/>
  <c r="P248"/>
  <c r="X249"/>
  <c r="H249"/>
  <c r="E196" i="1"/>
  <c r="F249" i="2"/>
  <c r="K249"/>
  <c r="L249"/>
  <c r="M249"/>
  <c r="N249"/>
  <c r="O249"/>
  <c r="P249"/>
  <c r="X250"/>
  <c r="H250"/>
  <c r="E135" i="1"/>
  <c r="F250" i="2"/>
  <c r="K250"/>
  <c r="L250"/>
  <c r="M250"/>
  <c r="N250"/>
  <c r="O250"/>
  <c r="P250"/>
  <c r="X251"/>
  <c r="H251"/>
  <c r="E222" i="1"/>
  <c r="F251" i="2"/>
  <c r="K251"/>
  <c r="L251"/>
  <c r="M251"/>
  <c r="N251"/>
  <c r="O251"/>
  <c r="P251"/>
  <c r="X252"/>
  <c r="H252"/>
  <c r="E231" i="1"/>
  <c r="F252" i="2"/>
  <c r="K252"/>
  <c r="L252"/>
  <c r="M252"/>
  <c r="N252"/>
  <c r="O252"/>
  <c r="P252"/>
  <c r="X253"/>
  <c r="H253"/>
  <c r="E197" i="1"/>
  <c r="F253" i="2"/>
  <c r="K253"/>
  <c r="L253"/>
  <c r="M253"/>
  <c r="N253"/>
  <c r="O253"/>
  <c r="P253"/>
  <c r="X254"/>
  <c r="H254"/>
  <c r="E191" i="1"/>
  <c r="F254" i="2"/>
  <c r="K254"/>
  <c r="L254"/>
  <c r="M254"/>
  <c r="N254"/>
  <c r="O254"/>
  <c r="P254"/>
  <c r="X255"/>
  <c r="H255"/>
  <c r="E334" i="1"/>
  <c r="F255" i="2"/>
  <c r="K255"/>
  <c r="L255"/>
  <c r="M255"/>
  <c r="N255"/>
  <c r="O255"/>
  <c r="P255"/>
  <c r="X256"/>
  <c r="H256"/>
  <c r="E198" i="1"/>
  <c r="F256" i="2"/>
  <c r="K256"/>
  <c r="L256"/>
  <c r="M256"/>
  <c r="N256"/>
  <c r="O256"/>
  <c r="P256"/>
  <c r="X257"/>
  <c r="H257"/>
  <c r="E52" i="1"/>
  <c r="F257" i="2"/>
  <c r="K257"/>
  <c r="L257"/>
  <c r="M257"/>
  <c r="N257"/>
  <c r="O257"/>
  <c r="P257"/>
  <c r="X258"/>
  <c r="H258"/>
  <c r="E209" i="1"/>
  <c r="F258" i="2"/>
  <c r="K258"/>
  <c r="L258"/>
  <c r="M258"/>
  <c r="N258"/>
  <c r="O258"/>
  <c r="P258"/>
  <c r="X259"/>
  <c r="H259"/>
  <c r="E236" i="1"/>
  <c r="F259" i="2"/>
  <c r="K259"/>
  <c r="L259"/>
  <c r="M259"/>
  <c r="N259"/>
  <c r="O259"/>
  <c r="P259"/>
  <c r="X260"/>
  <c r="H260"/>
  <c r="E302" i="1"/>
  <c r="F260" i="2"/>
  <c r="K260"/>
  <c r="L260"/>
  <c r="M260"/>
  <c r="N260"/>
  <c r="O260"/>
  <c r="P260"/>
  <c r="X261"/>
  <c r="H261"/>
  <c r="E119" i="1"/>
  <c r="F261" i="2"/>
  <c r="K261"/>
  <c r="L261"/>
  <c r="M261"/>
  <c r="N261"/>
  <c r="O261"/>
  <c r="P261"/>
  <c r="X262"/>
  <c r="H262"/>
  <c r="E143" i="1"/>
  <c r="F262" i="2"/>
  <c r="K262"/>
  <c r="L262"/>
  <c r="M262"/>
  <c r="N262"/>
  <c r="O262"/>
  <c r="P262"/>
  <c r="X263"/>
  <c r="H263"/>
  <c r="E219" i="1"/>
  <c r="F263" i="2"/>
  <c r="K263"/>
  <c r="L263"/>
  <c r="M263"/>
  <c r="N263"/>
  <c r="O263"/>
  <c r="P263"/>
  <c r="X264"/>
  <c r="H264"/>
  <c r="E84" i="1"/>
  <c r="F264" i="2"/>
  <c r="K264"/>
  <c r="L264"/>
  <c r="M264"/>
  <c r="N264"/>
  <c r="O264"/>
  <c r="P264"/>
  <c r="X265"/>
  <c r="H265"/>
  <c r="E309" i="1"/>
  <c r="F265" i="2"/>
  <c r="K265"/>
  <c r="L265"/>
  <c r="M265"/>
  <c r="N265"/>
  <c r="O265"/>
  <c r="P265"/>
  <c r="X266"/>
  <c r="H266"/>
  <c r="E283" i="1"/>
  <c r="F266" i="2"/>
  <c r="K266"/>
  <c r="L266"/>
  <c r="M266"/>
  <c r="N266"/>
  <c r="O266"/>
  <c r="P266"/>
  <c r="X267"/>
  <c r="H267"/>
  <c r="E210" i="1"/>
  <c r="F267" i="2"/>
  <c r="K267"/>
  <c r="L267"/>
  <c r="M267"/>
  <c r="N267"/>
  <c r="O267"/>
  <c r="P267"/>
  <c r="X268"/>
  <c r="H268"/>
  <c r="E282" i="1"/>
  <c r="F268" i="2"/>
  <c r="K268"/>
  <c r="L268"/>
  <c r="M268"/>
  <c r="N268"/>
  <c r="O268"/>
  <c r="P268"/>
  <c r="X269"/>
  <c r="H269"/>
  <c r="E159" i="1"/>
  <c r="F269" i="2"/>
  <c r="K269"/>
  <c r="L269"/>
  <c r="M269"/>
  <c r="N269"/>
  <c r="O269"/>
  <c r="P269"/>
  <c r="X270"/>
  <c r="H270"/>
  <c r="E146" i="1"/>
  <c r="F270" i="2"/>
  <c r="K270"/>
  <c r="L270"/>
  <c r="M270"/>
  <c r="N270"/>
  <c r="O270"/>
  <c r="P270"/>
  <c r="X271"/>
  <c r="H271"/>
  <c r="E346" i="1"/>
  <c r="F271" i="2"/>
  <c r="K271"/>
  <c r="L271"/>
  <c r="M271"/>
  <c r="N271"/>
  <c r="O271"/>
  <c r="P271"/>
  <c r="X272"/>
  <c r="H272"/>
  <c r="E260" i="1"/>
  <c r="F272" i="2"/>
  <c r="K272"/>
  <c r="L272"/>
  <c r="M272"/>
  <c r="N272"/>
  <c r="O272"/>
  <c r="P272"/>
  <c r="X273"/>
  <c r="H273"/>
  <c r="E73" i="1"/>
  <c r="F273" i="2"/>
  <c r="K273"/>
  <c r="L273"/>
  <c r="M273"/>
  <c r="N273"/>
  <c r="O273"/>
  <c r="P273"/>
  <c r="X274"/>
  <c r="H274"/>
  <c r="E243" i="1"/>
  <c r="F274" i="2"/>
  <c r="K274"/>
  <c r="L274"/>
  <c r="M274"/>
  <c r="N274"/>
  <c r="O274"/>
  <c r="P274"/>
  <c r="X275"/>
  <c r="H275"/>
  <c r="E78" i="1"/>
  <c r="F275" i="2"/>
  <c r="K275"/>
  <c r="L275"/>
  <c r="M275"/>
  <c r="N275"/>
  <c r="O275"/>
  <c r="P275"/>
  <c r="X276"/>
  <c r="H276"/>
  <c r="E87" i="1"/>
  <c r="F276" i="2"/>
  <c r="K276"/>
  <c r="L276"/>
  <c r="M276"/>
  <c r="N276"/>
  <c r="O276"/>
  <c r="P276"/>
  <c r="X277"/>
  <c r="H277"/>
  <c r="E163" i="1"/>
  <c r="F277" i="2"/>
  <c r="K277"/>
  <c r="L277"/>
  <c r="M277"/>
  <c r="N277"/>
  <c r="O277"/>
  <c r="P277"/>
  <c r="X278"/>
  <c r="H278"/>
  <c r="E208" i="1"/>
  <c r="F278" i="2"/>
  <c r="K278"/>
  <c r="L278"/>
  <c r="M278"/>
  <c r="N278"/>
  <c r="O278"/>
  <c r="P278"/>
  <c r="X279"/>
  <c r="H279"/>
  <c r="E162" i="1"/>
  <c r="F279" i="2"/>
  <c r="K279"/>
  <c r="L279"/>
  <c r="M279"/>
  <c r="N279"/>
  <c r="O279"/>
  <c r="P279"/>
  <c r="X280"/>
  <c r="H280"/>
  <c r="E90" i="1"/>
  <c r="F280" i="2"/>
  <c r="K280"/>
  <c r="L280"/>
  <c r="M280"/>
  <c r="N280"/>
  <c r="O280"/>
  <c r="P280"/>
  <c r="X281"/>
  <c r="H281"/>
  <c r="E69" i="1"/>
  <c r="F281" i="2"/>
  <c r="K281"/>
  <c r="L281"/>
  <c r="M281"/>
  <c r="N281"/>
  <c r="O281"/>
  <c r="P281"/>
  <c r="X282"/>
  <c r="H282"/>
  <c r="E25" i="1"/>
  <c r="F282" i="2"/>
  <c r="K282"/>
  <c r="L282"/>
  <c r="M282"/>
  <c r="N282"/>
  <c r="O282"/>
  <c r="P282"/>
  <c r="X283"/>
  <c r="H283"/>
  <c r="E235" i="1"/>
  <c r="F283" i="2"/>
  <c r="K283"/>
  <c r="L283"/>
  <c r="M283"/>
  <c r="N283"/>
  <c r="O283"/>
  <c r="P283"/>
  <c r="X284"/>
  <c r="H284"/>
  <c r="E24" i="1"/>
  <c r="F284" i="2"/>
  <c r="K284"/>
  <c r="L284"/>
  <c r="M284"/>
  <c r="N284"/>
  <c r="O284"/>
  <c r="P284"/>
  <c r="X285"/>
  <c r="H285"/>
  <c r="E342" i="1"/>
  <c r="F285" i="2"/>
  <c r="K285"/>
  <c r="L285"/>
  <c r="M285"/>
  <c r="N285"/>
  <c r="O285"/>
  <c r="P285"/>
  <c r="X286"/>
  <c r="H286"/>
  <c r="E341" i="1"/>
  <c r="F286" i="2"/>
  <c r="K286"/>
  <c r="L286"/>
  <c r="M286"/>
  <c r="N286"/>
  <c r="O286"/>
  <c r="P286"/>
  <c r="X287"/>
  <c r="H287"/>
  <c r="E150" i="1"/>
  <c r="F287" i="2"/>
  <c r="K287"/>
  <c r="L287"/>
  <c r="M287"/>
  <c r="N287"/>
  <c r="O287"/>
  <c r="P287"/>
  <c r="X288"/>
  <c r="H288"/>
  <c r="E4" i="1"/>
  <c r="F288" i="2"/>
  <c r="K288"/>
  <c r="L288"/>
  <c r="M288"/>
  <c r="N288"/>
  <c r="O288"/>
  <c r="P288"/>
  <c r="X289"/>
  <c r="H289"/>
  <c r="E153" i="1"/>
  <c r="F289" i="2"/>
  <c r="K289"/>
  <c r="L289"/>
  <c r="M289"/>
  <c r="N289"/>
  <c r="O289"/>
  <c r="P289"/>
  <c r="X290"/>
  <c r="H290"/>
  <c r="E168" i="1"/>
  <c r="F290" i="2"/>
  <c r="K290"/>
  <c r="L290"/>
  <c r="M290"/>
  <c r="N290"/>
  <c r="O290"/>
  <c r="P290"/>
  <c r="X291"/>
  <c r="H291"/>
  <c r="E66" i="1"/>
  <c r="F291" i="2"/>
  <c r="K291"/>
  <c r="L291"/>
  <c r="M291"/>
  <c r="N291"/>
  <c r="O291"/>
  <c r="P291"/>
  <c r="X292"/>
  <c r="H292"/>
  <c r="E211" i="1"/>
  <c r="F292" i="2"/>
  <c r="K292"/>
  <c r="L292"/>
  <c r="M292"/>
  <c r="N292"/>
  <c r="O292"/>
  <c r="P292"/>
  <c r="X293"/>
  <c r="H293"/>
  <c r="E82" i="1"/>
  <c r="F293" i="2"/>
  <c r="K293"/>
  <c r="L293"/>
  <c r="M293"/>
  <c r="N293"/>
  <c r="O293"/>
  <c r="P293"/>
  <c r="X294"/>
  <c r="H294"/>
  <c r="E116" i="1"/>
  <c r="F294" i="2"/>
  <c r="K294"/>
  <c r="L294"/>
  <c r="M294"/>
  <c r="N294"/>
  <c r="O294"/>
  <c r="P294"/>
  <c r="X295"/>
  <c r="H295"/>
  <c r="E26" i="1"/>
  <c r="F295" i="2"/>
  <c r="K295"/>
  <c r="L295"/>
  <c r="M295"/>
  <c r="N295"/>
  <c r="O295"/>
  <c r="P295"/>
  <c r="X296"/>
  <c r="H296"/>
  <c r="E267" i="1"/>
  <c r="F296" i="2"/>
  <c r="K296"/>
  <c r="L296"/>
  <c r="M296"/>
  <c r="N296"/>
  <c r="O296"/>
  <c r="P296"/>
  <c r="X297"/>
  <c r="H297"/>
  <c r="E32" i="1"/>
  <c r="F297" i="2"/>
  <c r="K297"/>
  <c r="L297"/>
  <c r="M297"/>
  <c r="N297"/>
  <c r="O297"/>
  <c r="P297"/>
  <c r="X298"/>
  <c r="H298"/>
  <c r="E172" i="1"/>
  <c r="F298" i="2"/>
  <c r="K298"/>
  <c r="L298"/>
  <c r="M298"/>
  <c r="N298"/>
  <c r="O298"/>
  <c r="P298"/>
  <c r="X299"/>
  <c r="H299"/>
  <c r="E170" i="1"/>
  <c r="F299" i="2"/>
  <c r="K299"/>
  <c r="L299"/>
  <c r="M299"/>
  <c r="N299"/>
  <c r="O299"/>
  <c r="P299"/>
  <c r="X300"/>
  <c r="H300"/>
  <c r="E300" i="1"/>
  <c r="F300" i="2"/>
  <c r="K300"/>
  <c r="L300"/>
  <c r="M300"/>
  <c r="N300"/>
  <c r="O300"/>
  <c r="P300"/>
  <c r="X301"/>
  <c r="H301"/>
  <c r="E173" i="1"/>
  <c r="F301" i="2"/>
  <c r="K301"/>
  <c r="L301"/>
  <c r="M301"/>
  <c r="N301"/>
  <c r="O301"/>
  <c r="P301"/>
  <c r="X302"/>
  <c r="H302"/>
  <c r="E16" i="1"/>
  <c r="F302" i="2"/>
  <c r="K302"/>
  <c r="L302"/>
  <c r="M302"/>
  <c r="N302"/>
  <c r="O302"/>
  <c r="P302"/>
  <c r="X303"/>
  <c r="H303"/>
  <c r="E92" i="1"/>
  <c r="F303" i="2"/>
  <c r="K303"/>
  <c r="L303"/>
  <c r="M303"/>
  <c r="N303"/>
  <c r="O303"/>
  <c r="P303"/>
  <c r="X304"/>
  <c r="H304"/>
  <c r="E237" i="1"/>
  <c r="F304" i="2"/>
  <c r="K304"/>
  <c r="L304"/>
  <c r="M304"/>
  <c r="N304"/>
  <c r="O304"/>
  <c r="P304"/>
  <c r="X305"/>
  <c r="H305"/>
  <c r="E13" i="1"/>
  <c r="F305" i="2"/>
  <c r="K305"/>
  <c r="L305"/>
  <c r="M305"/>
  <c r="N305"/>
  <c r="O305"/>
  <c r="P305"/>
  <c r="X306"/>
  <c r="H306"/>
  <c r="E33" i="1"/>
  <c r="F306" i="2"/>
  <c r="K306"/>
  <c r="L306"/>
  <c r="M306"/>
  <c r="N306"/>
  <c r="O306"/>
  <c r="P306"/>
  <c r="X307"/>
  <c r="H307"/>
  <c r="E176" i="1"/>
  <c r="F307" i="2"/>
  <c r="K307"/>
  <c r="L307"/>
  <c r="M307"/>
  <c r="N307"/>
  <c r="O307"/>
  <c r="P307"/>
  <c r="X308"/>
  <c r="H308"/>
  <c r="E7" i="1"/>
  <c r="F308" i="2"/>
  <c r="K308"/>
  <c r="L308"/>
  <c r="M308"/>
  <c r="N308"/>
  <c r="O308"/>
  <c r="P308"/>
  <c r="X309"/>
  <c r="H309"/>
  <c r="E112" i="1"/>
  <c r="F309" i="2"/>
  <c r="K309"/>
  <c r="L309"/>
  <c r="M309"/>
  <c r="N309"/>
  <c r="O309"/>
  <c r="P309"/>
  <c r="X310"/>
  <c r="H310"/>
  <c r="E174" i="1"/>
  <c r="F310" i="2"/>
  <c r="K310"/>
  <c r="L310"/>
  <c r="M310"/>
  <c r="N310"/>
  <c r="O310"/>
  <c r="P310"/>
  <c r="X311"/>
  <c r="H311"/>
  <c r="E44" i="1"/>
  <c r="F311" i="2"/>
  <c r="K311"/>
  <c r="L311"/>
  <c r="M311"/>
  <c r="N311"/>
  <c r="O311"/>
  <c r="P311"/>
  <c r="X312"/>
  <c r="H312"/>
  <c r="E97" i="1"/>
  <c r="F312" i="2"/>
  <c r="K312"/>
  <c r="L312"/>
  <c r="M312"/>
  <c r="N312"/>
  <c r="O312"/>
  <c r="P312"/>
  <c r="X313"/>
  <c r="H313"/>
  <c r="E96" i="1"/>
  <c r="F313" i="2"/>
  <c r="K313"/>
  <c r="L313"/>
  <c r="M313"/>
  <c r="N313"/>
  <c r="O313"/>
  <c r="P313"/>
  <c r="X314"/>
  <c r="H314"/>
  <c r="E49" i="1"/>
  <c r="F314" i="2"/>
  <c r="K314"/>
  <c r="L314"/>
  <c r="M314"/>
  <c r="N314"/>
  <c r="O314"/>
  <c r="P314"/>
  <c r="X315"/>
  <c r="H315"/>
  <c r="E109" i="1"/>
  <c r="F315" i="2"/>
  <c r="K315"/>
  <c r="L315"/>
  <c r="M315"/>
  <c r="N315"/>
  <c r="O315"/>
  <c r="P315"/>
  <c r="X316"/>
  <c r="H316"/>
  <c r="E86" i="1"/>
  <c r="F316" i="2"/>
  <c r="K316"/>
  <c r="L316"/>
  <c r="M316"/>
  <c r="N316"/>
  <c r="O316"/>
  <c r="P316"/>
  <c r="X317"/>
  <c r="H317"/>
  <c r="E223" i="1"/>
  <c r="F317" i="2"/>
  <c r="K317"/>
  <c r="L317"/>
  <c r="M317"/>
  <c r="N317"/>
  <c r="O317"/>
  <c r="P317"/>
  <c r="X318"/>
  <c r="H318"/>
  <c r="E145" i="1"/>
  <c r="F318" i="2"/>
  <c r="K318"/>
  <c r="L318"/>
  <c r="M318"/>
  <c r="N318"/>
  <c r="O318"/>
  <c r="P318"/>
  <c r="X319"/>
  <c r="H319"/>
  <c r="E48" i="1"/>
  <c r="F319" i="2"/>
  <c r="K319"/>
  <c r="L319"/>
  <c r="M319"/>
  <c r="N319"/>
  <c r="O319"/>
  <c r="P319"/>
  <c r="X320"/>
  <c r="H320"/>
  <c r="E104" i="1"/>
  <c r="F320" i="2"/>
  <c r="K320"/>
  <c r="L320"/>
  <c r="M320"/>
  <c r="N320"/>
  <c r="O320"/>
  <c r="P320"/>
  <c r="X321"/>
  <c r="H321"/>
  <c r="E100" i="1"/>
  <c r="F321" i="2"/>
  <c r="K321"/>
  <c r="L321"/>
  <c r="M321"/>
  <c r="N321"/>
  <c r="O321"/>
  <c r="P321"/>
  <c r="X322"/>
  <c r="H322"/>
  <c r="E106" i="1"/>
  <c r="F322" i="2"/>
  <c r="K322"/>
  <c r="L322"/>
  <c r="M322"/>
  <c r="N322"/>
  <c r="O322"/>
  <c r="P322"/>
  <c r="E220" i="1"/>
  <c r="X324" i="2"/>
  <c r="H324"/>
  <c r="E263" i="1"/>
  <c r="F324" i="2"/>
  <c r="K324"/>
  <c r="L324"/>
  <c r="M324"/>
  <c r="N324"/>
  <c r="O324"/>
  <c r="P324"/>
  <c r="X325"/>
  <c r="H325"/>
  <c r="E38" i="1"/>
  <c r="F325" i="2"/>
  <c r="K325"/>
  <c r="L325"/>
  <c r="M325"/>
  <c r="N325"/>
  <c r="O325"/>
  <c r="P325"/>
  <c r="X326"/>
  <c r="H326"/>
  <c r="E70" i="1"/>
  <c r="F326" i="2"/>
  <c r="K326"/>
  <c r="L326"/>
  <c r="M326"/>
  <c r="N326"/>
  <c r="O326"/>
  <c r="P326"/>
  <c r="X327"/>
  <c r="H327"/>
  <c r="E95" i="1"/>
  <c r="F327" i="2"/>
  <c r="K327"/>
  <c r="L327"/>
  <c r="M327"/>
  <c r="N327"/>
  <c r="O327"/>
  <c r="P327"/>
  <c r="X328"/>
  <c r="H328"/>
  <c r="E110" i="1"/>
  <c r="F328" i="2"/>
  <c r="K328"/>
  <c r="L328"/>
  <c r="M328"/>
  <c r="N328"/>
  <c r="O328"/>
  <c r="P328"/>
  <c r="X329"/>
  <c r="H329"/>
  <c r="E111" i="1"/>
  <c r="F329" i="2"/>
  <c r="K329"/>
  <c r="L329"/>
  <c r="M329"/>
  <c r="N329"/>
  <c r="O329"/>
  <c r="P329"/>
  <c r="X330"/>
  <c r="H330"/>
  <c r="E128" i="1"/>
  <c r="F330" i="2"/>
  <c r="K330"/>
  <c r="L330"/>
  <c r="M330"/>
  <c r="N330"/>
  <c r="O330"/>
  <c r="P330"/>
  <c r="X331"/>
  <c r="H331"/>
  <c r="E147" i="1"/>
  <c r="F331" i="2"/>
  <c r="K331"/>
  <c r="L331"/>
  <c r="M331"/>
  <c r="N331"/>
  <c r="O331"/>
  <c r="P331"/>
  <c r="X332"/>
  <c r="H332"/>
  <c r="E169" i="1"/>
  <c r="F332" i="2"/>
  <c r="K332"/>
  <c r="L332"/>
  <c r="M332"/>
  <c r="N332"/>
  <c r="O332"/>
  <c r="P332"/>
  <c r="X333"/>
  <c r="H333"/>
  <c r="E195" i="1"/>
  <c r="F333" i="2"/>
  <c r="K333"/>
  <c r="L333"/>
  <c r="M333"/>
  <c r="N333"/>
  <c r="O333"/>
  <c r="P333"/>
  <c r="X334"/>
  <c r="H334"/>
  <c r="E51" i="1"/>
  <c r="F334" i="2"/>
  <c r="K334"/>
  <c r="L334"/>
  <c r="M334"/>
  <c r="N334"/>
  <c r="O334"/>
  <c r="P334"/>
  <c r="X335"/>
  <c r="H335"/>
  <c r="E225" i="1"/>
  <c r="F335" i="2"/>
  <c r="K335"/>
  <c r="L335"/>
  <c r="M335"/>
  <c r="N335"/>
  <c r="O335"/>
  <c r="P335"/>
  <c r="X336"/>
  <c r="H336"/>
  <c r="E281" i="1"/>
  <c r="F336" i="2"/>
  <c r="K336"/>
  <c r="L336"/>
  <c r="M336"/>
  <c r="N336"/>
  <c r="O336"/>
  <c r="P336"/>
  <c r="X337"/>
  <c r="H337"/>
  <c r="E36" i="1"/>
  <c r="F337" i="2"/>
  <c r="K337"/>
  <c r="L337"/>
  <c r="M337"/>
  <c r="N337"/>
  <c r="O337"/>
  <c r="P337"/>
  <c r="X338"/>
  <c r="H338"/>
  <c r="E258" i="1"/>
  <c r="F338" i="2"/>
  <c r="K338"/>
  <c r="L338"/>
  <c r="M338"/>
  <c r="N338"/>
  <c r="O338"/>
  <c r="P338"/>
  <c r="X339"/>
  <c r="H339"/>
  <c r="E238" i="1"/>
  <c r="F339" i="2"/>
  <c r="K339"/>
  <c r="L339"/>
  <c r="M339"/>
  <c r="N339"/>
  <c r="O339"/>
  <c r="P339"/>
  <c r="X340"/>
  <c r="H340"/>
  <c r="E294" i="1"/>
  <c r="F340" i="2"/>
  <c r="K340"/>
  <c r="L340"/>
  <c r="M340"/>
  <c r="N340"/>
  <c r="O340"/>
  <c r="P340"/>
  <c r="X341"/>
  <c r="H341"/>
  <c r="E298" i="1"/>
  <c r="F341" i="2"/>
  <c r="K341"/>
  <c r="L341"/>
  <c r="M341"/>
  <c r="N341"/>
  <c r="O341"/>
  <c r="P341"/>
  <c r="X342"/>
  <c r="H342"/>
  <c r="E324" i="1"/>
  <c r="F342" i="2"/>
  <c r="K342"/>
  <c r="L342"/>
  <c r="M342"/>
  <c r="N342"/>
  <c r="O342"/>
  <c r="P342"/>
  <c r="X343"/>
  <c r="H343"/>
  <c r="E325" i="1"/>
  <c r="F343" i="2"/>
  <c r="K343"/>
  <c r="L343"/>
  <c r="M343"/>
  <c r="N343"/>
  <c r="O343"/>
  <c r="P343"/>
  <c r="X344"/>
  <c r="H344"/>
  <c r="E330" i="1"/>
  <c r="F344" i="2"/>
  <c r="K344"/>
  <c r="L344"/>
  <c r="M344"/>
  <c r="N344"/>
  <c r="O344"/>
  <c r="P344"/>
  <c r="X345"/>
  <c r="H345"/>
  <c r="E336" i="1"/>
  <c r="F345" i="2"/>
  <c r="K345"/>
  <c r="L345"/>
  <c r="M345"/>
  <c r="N345"/>
  <c r="O345"/>
  <c r="P345"/>
  <c r="X346"/>
  <c r="H346"/>
  <c r="E343" i="1"/>
  <c r="F346" i="2"/>
  <c r="K346"/>
  <c r="L346"/>
  <c r="M346"/>
  <c r="N346"/>
  <c r="O346"/>
  <c r="P346"/>
  <c r="X347"/>
  <c r="H347"/>
  <c r="E35" i="1"/>
  <c r="F347" i="2"/>
  <c r="K347"/>
  <c r="L347"/>
  <c r="M347"/>
  <c r="N347"/>
  <c r="O347"/>
  <c r="P347"/>
  <c r="X348"/>
  <c r="H348"/>
  <c r="F348"/>
  <c r="K348"/>
  <c r="L348"/>
  <c r="M348"/>
  <c r="N348"/>
  <c r="O348"/>
  <c r="P348"/>
  <c r="X349"/>
  <c r="H349"/>
  <c r="F349"/>
  <c r="K349"/>
  <c r="L349"/>
  <c r="M349"/>
  <c r="N349"/>
  <c r="O349"/>
  <c r="P349"/>
  <c r="X350"/>
  <c r="H350"/>
  <c r="F350"/>
  <c r="K350"/>
  <c r="L350"/>
  <c r="M350"/>
  <c r="N350"/>
  <c r="O350"/>
  <c r="P350"/>
  <c r="X351"/>
  <c r="H351"/>
  <c r="F351"/>
  <c r="K351"/>
  <c r="L351"/>
  <c r="M351"/>
  <c r="N351"/>
  <c r="O351"/>
  <c r="P351"/>
  <c r="A3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H2"/>
  <c r="E352" i="1"/>
  <c r="M352"/>
  <c r="E99"/>
  <c r="E194"/>
  <c r="E199"/>
  <c r="E227"/>
  <c r="Q2" i="2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E149"/>
  <c r="E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I149"/>
  <c r="G149"/>
  <c r="D149"/>
  <c r="D150"/>
  <c r="E150"/>
  <c r="D146"/>
  <c r="D74"/>
  <c r="I5"/>
  <c r="I2"/>
  <c r="G2"/>
  <c r="D2"/>
  <c r="D3"/>
  <c r="T2"/>
  <c r="R2"/>
  <c r="M3" i="1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E359"/>
  <c r="E360"/>
  <c r="D212" i="2"/>
  <c r="E212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I212"/>
  <c r="D213"/>
  <c r="E213"/>
  <c r="I213"/>
  <c r="D214"/>
  <c r="E214"/>
  <c r="I214"/>
  <c r="D215"/>
  <c r="E215"/>
  <c r="I215"/>
  <c r="D216"/>
  <c r="E216"/>
  <c r="I216"/>
  <c r="D217"/>
  <c r="E217"/>
  <c r="I217"/>
  <c r="G217"/>
  <c r="D218"/>
  <c r="E218"/>
  <c r="I218"/>
  <c r="D219"/>
  <c r="E219"/>
  <c r="I219"/>
  <c r="U219"/>
  <c r="D220"/>
  <c r="E220"/>
  <c r="I220"/>
  <c r="D221"/>
  <c r="E221"/>
  <c r="I221"/>
  <c r="D222"/>
  <c r="E222"/>
  <c r="I222"/>
  <c r="V222"/>
  <c r="D223"/>
  <c r="E223"/>
  <c r="I223"/>
  <c r="G223"/>
  <c r="D224"/>
  <c r="E224"/>
  <c r="I224"/>
  <c r="U224"/>
  <c r="D225"/>
  <c r="E225"/>
  <c r="I225"/>
  <c r="V225"/>
  <c r="D226"/>
  <c r="E226"/>
  <c r="I226"/>
  <c r="V226"/>
  <c r="D227"/>
  <c r="E227"/>
  <c r="I227"/>
  <c r="V227"/>
  <c r="D228"/>
  <c r="E228"/>
  <c r="I228"/>
  <c r="D229"/>
  <c r="E229"/>
  <c r="I229"/>
  <c r="D230"/>
  <c r="E230"/>
  <c r="I230"/>
  <c r="G230"/>
  <c r="D231"/>
  <c r="E231"/>
  <c r="I231"/>
  <c r="V231"/>
  <c r="D232"/>
  <c r="E232"/>
  <c r="I232"/>
  <c r="D233"/>
  <c r="E233"/>
  <c r="I233"/>
  <c r="D234"/>
  <c r="E234"/>
  <c r="I234"/>
  <c r="V2"/>
  <c r="V3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50"/>
  <c r="V151"/>
  <c r="V152"/>
  <c r="V153"/>
  <c r="V154"/>
  <c r="V155"/>
  <c r="V156"/>
  <c r="V157"/>
  <c r="V158"/>
  <c r="V159"/>
  <c r="V160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203"/>
  <c r="V204"/>
  <c r="V205"/>
  <c r="V206"/>
  <c r="V207"/>
  <c r="V208"/>
  <c r="V209"/>
  <c r="V210"/>
  <c r="V211"/>
  <c r="V212"/>
  <c r="V213"/>
  <c r="V214"/>
  <c r="V215"/>
  <c r="V216"/>
  <c r="V217"/>
  <c r="V218"/>
  <c r="V219"/>
  <c r="V220"/>
  <c r="V221"/>
  <c r="V223"/>
  <c r="V224"/>
  <c r="V228"/>
  <c r="V229"/>
  <c r="V230"/>
  <c r="V232"/>
  <c r="V233"/>
  <c r="V234"/>
  <c r="D235"/>
  <c r="E235"/>
  <c r="I235"/>
  <c r="D236"/>
  <c r="E236"/>
  <c r="I236"/>
  <c r="D237"/>
  <c r="E237"/>
  <c r="I237"/>
  <c r="D238"/>
  <c r="E238"/>
  <c r="I238"/>
  <c r="U238"/>
  <c r="D239"/>
  <c r="E239"/>
  <c r="I239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D240"/>
  <c r="E240"/>
  <c r="I240"/>
  <c r="D241"/>
  <c r="E241"/>
  <c r="I241"/>
  <c r="D242"/>
  <c r="E242"/>
  <c r="I242"/>
  <c r="G242"/>
  <c r="D243"/>
  <c r="E243"/>
  <c r="I243"/>
  <c r="U243"/>
  <c r="D244"/>
  <c r="E244"/>
  <c r="I244"/>
  <c r="D245"/>
  <c r="E245"/>
  <c r="I245"/>
  <c r="S245"/>
  <c r="D246"/>
  <c r="E246"/>
  <c r="I246"/>
  <c r="D247"/>
  <c r="E247"/>
  <c r="I247"/>
  <c r="G247"/>
  <c r="D248"/>
  <c r="E248"/>
  <c r="I248"/>
  <c r="D249"/>
  <c r="E249"/>
  <c r="I249"/>
  <c r="D250"/>
  <c r="E250"/>
  <c r="I250"/>
  <c r="G250"/>
  <c r="D251"/>
  <c r="E251"/>
  <c r="I251"/>
  <c r="U251"/>
  <c r="D252"/>
  <c r="E252"/>
  <c r="I252"/>
  <c r="D253"/>
  <c r="E253"/>
  <c r="I253"/>
  <c r="D254"/>
  <c r="E254"/>
  <c r="I254"/>
  <c r="V254"/>
  <c r="D255"/>
  <c r="E255"/>
  <c r="I255"/>
  <c r="G255"/>
  <c r="D256"/>
  <c r="E256"/>
  <c r="I256"/>
  <c r="D257"/>
  <c r="E257"/>
  <c r="I257"/>
  <c r="D258"/>
  <c r="E258"/>
  <c r="I258"/>
  <c r="U258"/>
  <c r="D259"/>
  <c r="E259"/>
  <c r="I259"/>
  <c r="U259"/>
  <c r="D260"/>
  <c r="E260"/>
  <c r="I260"/>
  <c r="D261"/>
  <c r="E261"/>
  <c r="I261"/>
  <c r="D262"/>
  <c r="E262"/>
  <c r="I262"/>
  <c r="V262"/>
  <c r="D263"/>
  <c r="E263"/>
  <c r="I263"/>
  <c r="G263"/>
  <c r="D264"/>
  <c r="E264"/>
  <c r="I264"/>
  <c r="D265"/>
  <c r="E265"/>
  <c r="I265"/>
  <c r="D266"/>
  <c r="E266"/>
  <c r="I266"/>
  <c r="V266"/>
  <c r="D267"/>
  <c r="E267"/>
  <c r="I267"/>
  <c r="G267"/>
  <c r="D268"/>
  <c r="E268"/>
  <c r="I268"/>
  <c r="D269"/>
  <c r="E269"/>
  <c r="I269"/>
  <c r="V269"/>
  <c r="D270"/>
  <c r="E270"/>
  <c r="I270"/>
  <c r="G270"/>
  <c r="D271"/>
  <c r="E271"/>
  <c r="I271"/>
  <c r="U271"/>
  <c r="D272"/>
  <c r="E272"/>
  <c r="I272"/>
  <c r="D273"/>
  <c r="E273"/>
  <c r="I273"/>
  <c r="G273"/>
  <c r="D274"/>
  <c r="E274"/>
  <c r="I274"/>
  <c r="U274"/>
  <c r="D275"/>
  <c r="E275"/>
  <c r="I275"/>
  <c r="D276"/>
  <c r="E276"/>
  <c r="I276"/>
  <c r="D277"/>
  <c r="E277"/>
  <c r="I277"/>
  <c r="D278"/>
  <c r="E278"/>
  <c r="I278"/>
  <c r="D279"/>
  <c r="E279"/>
  <c r="I279"/>
  <c r="G279"/>
  <c r="D280"/>
  <c r="E280"/>
  <c r="I280"/>
  <c r="U280"/>
  <c r="D281"/>
  <c r="E281"/>
  <c r="I281"/>
  <c r="D282"/>
  <c r="E282"/>
  <c r="I282"/>
  <c r="D283"/>
  <c r="E283"/>
  <c r="I283"/>
  <c r="U283"/>
  <c r="D284"/>
  <c r="E284"/>
  <c r="I284"/>
  <c r="D285"/>
  <c r="E285"/>
  <c r="I285"/>
  <c r="D286"/>
  <c r="E286"/>
  <c r="I286"/>
  <c r="D287"/>
  <c r="E287"/>
  <c r="I287"/>
  <c r="G287"/>
  <c r="D288"/>
  <c r="E288"/>
  <c r="I288"/>
  <c r="U288"/>
  <c r="D289"/>
  <c r="E289"/>
  <c r="I289"/>
  <c r="D290"/>
  <c r="E290"/>
  <c r="I290"/>
  <c r="D291"/>
  <c r="E291"/>
  <c r="I291"/>
  <c r="V291"/>
  <c r="D292"/>
  <c r="E292"/>
  <c r="I292"/>
  <c r="D293"/>
  <c r="E293"/>
  <c r="I293"/>
  <c r="D294"/>
  <c r="E294"/>
  <c r="I294"/>
  <c r="D295"/>
  <c r="E295"/>
  <c r="I295"/>
  <c r="V295"/>
  <c r="D296"/>
  <c r="E296"/>
  <c r="I296"/>
  <c r="U296"/>
  <c r="D297"/>
  <c r="E297"/>
  <c r="I297"/>
  <c r="D298"/>
  <c r="E298"/>
  <c r="I298"/>
  <c r="D299"/>
  <c r="E299"/>
  <c r="I299"/>
  <c r="U299"/>
  <c r="D300"/>
  <c r="E300"/>
  <c r="I300"/>
  <c r="D301"/>
  <c r="E301"/>
  <c r="I301"/>
  <c r="V301"/>
  <c r="D302"/>
  <c r="E302"/>
  <c r="I302"/>
  <c r="D303"/>
  <c r="E303"/>
  <c r="I303"/>
  <c r="G303"/>
  <c r="D304"/>
  <c r="E304"/>
  <c r="I304"/>
  <c r="D305"/>
  <c r="E305"/>
  <c r="I305"/>
  <c r="U305"/>
  <c r="D306"/>
  <c r="E306"/>
  <c r="I306"/>
  <c r="D307"/>
  <c r="E307"/>
  <c r="I307"/>
  <c r="V307"/>
  <c r="D308"/>
  <c r="E308"/>
  <c r="I308"/>
  <c r="D309"/>
  <c r="E309"/>
  <c r="I309"/>
  <c r="G309"/>
  <c r="D310"/>
  <c r="E310"/>
  <c r="I310"/>
  <c r="D311"/>
  <c r="E311"/>
  <c r="I311"/>
  <c r="G311"/>
  <c r="D312"/>
  <c r="E312"/>
  <c r="I312"/>
  <c r="D313"/>
  <c r="E313"/>
  <c r="I313"/>
  <c r="G313"/>
  <c r="D314"/>
  <c r="E314"/>
  <c r="I314"/>
  <c r="D315"/>
  <c r="E315"/>
  <c r="I315"/>
  <c r="U315"/>
  <c r="D316"/>
  <c r="E316"/>
  <c r="I316"/>
  <c r="D317"/>
  <c r="E317"/>
  <c r="I317"/>
  <c r="G317"/>
  <c r="D318"/>
  <c r="E318"/>
  <c r="I318"/>
  <c r="U318"/>
  <c r="D319"/>
  <c r="E319"/>
  <c r="I319"/>
  <c r="U319"/>
  <c r="D320"/>
  <c r="E320"/>
  <c r="I320"/>
  <c r="D321"/>
  <c r="E321"/>
  <c r="I321"/>
  <c r="G321"/>
  <c r="D322"/>
  <c r="E322"/>
  <c r="I322"/>
  <c r="U322"/>
  <c r="D324"/>
  <c r="E324"/>
  <c r="I324"/>
  <c r="D325"/>
  <c r="E325"/>
  <c r="I325"/>
  <c r="D326"/>
  <c r="E326"/>
  <c r="I326"/>
  <c r="V326"/>
  <c r="D327"/>
  <c r="E327"/>
  <c r="I327"/>
  <c r="D328"/>
  <c r="E328"/>
  <c r="I328"/>
  <c r="D329"/>
  <c r="E329"/>
  <c r="I329"/>
  <c r="D330"/>
  <c r="E330"/>
  <c r="I330"/>
  <c r="V330"/>
  <c r="D331"/>
  <c r="E331"/>
  <c r="I331"/>
  <c r="D332"/>
  <c r="E332"/>
  <c r="I332"/>
  <c r="D333"/>
  <c r="E333"/>
  <c r="I333"/>
  <c r="D334"/>
  <c r="E334"/>
  <c r="I334"/>
  <c r="V334"/>
  <c r="D335"/>
  <c r="E335"/>
  <c r="I335"/>
  <c r="U335"/>
  <c r="D336"/>
  <c r="E336"/>
  <c r="I336"/>
  <c r="V336"/>
  <c r="D337"/>
  <c r="E337"/>
  <c r="I337"/>
  <c r="D338"/>
  <c r="E338"/>
  <c r="I338"/>
  <c r="D339"/>
  <c r="E339"/>
  <c r="I339"/>
  <c r="V339"/>
  <c r="D340"/>
  <c r="E340"/>
  <c r="I340"/>
  <c r="D341"/>
  <c r="E341"/>
  <c r="I341"/>
  <c r="D342"/>
  <c r="E342"/>
  <c r="I342"/>
  <c r="U342"/>
  <c r="D343"/>
  <c r="E343"/>
  <c r="I343"/>
  <c r="G343"/>
  <c r="D344"/>
  <c r="E344"/>
  <c r="I344"/>
  <c r="D345"/>
  <c r="E345"/>
  <c r="I345"/>
  <c r="D346"/>
  <c r="E346"/>
  <c r="I346"/>
  <c r="U346"/>
  <c r="D347"/>
  <c r="E347"/>
  <c r="I347"/>
  <c r="A348"/>
  <c r="D348"/>
  <c r="E348"/>
  <c r="I348"/>
  <c r="A349"/>
  <c r="D349"/>
  <c r="E349"/>
  <c r="I349"/>
  <c r="U349"/>
  <c r="A350"/>
  <c r="D350"/>
  <c r="E350"/>
  <c r="I350"/>
  <c r="U350"/>
  <c r="A351"/>
  <c r="D351"/>
  <c r="E351"/>
  <c r="I351"/>
  <c r="G222"/>
  <c r="E356" i="1"/>
  <c r="E353"/>
  <c r="I162" i="2"/>
  <c r="I170"/>
  <c r="U61"/>
  <c r="U50"/>
  <c r="D6"/>
  <c r="I191"/>
  <c r="I78"/>
  <c r="I73"/>
  <c r="D56"/>
  <c r="D43"/>
  <c r="D205"/>
  <c r="D170"/>
  <c r="G89"/>
  <c r="I18"/>
  <c r="D94"/>
  <c r="U53"/>
  <c r="D140"/>
  <c r="D23"/>
  <c r="D145"/>
  <c r="I35"/>
  <c r="I28"/>
  <c r="D147"/>
  <c r="D96"/>
  <c r="I29"/>
  <c r="I70"/>
  <c r="I32"/>
  <c r="U58"/>
  <c r="D34"/>
  <c r="D131"/>
  <c r="D15"/>
  <c r="D103"/>
  <c r="D152"/>
  <c r="I172"/>
  <c r="D135"/>
  <c r="U150"/>
  <c r="I31"/>
  <c r="I190"/>
  <c r="I103"/>
  <c r="G70"/>
  <c r="I155"/>
  <c r="G10"/>
  <c r="D97"/>
  <c r="D128"/>
  <c r="I11"/>
  <c r="I50"/>
  <c r="I160"/>
  <c r="I108"/>
  <c r="D166"/>
  <c r="D99"/>
  <c r="I113"/>
  <c r="D129"/>
  <c r="I82"/>
  <c r="I120"/>
  <c r="I126"/>
  <c r="D199"/>
  <c r="I127"/>
  <c r="D114"/>
  <c r="U2"/>
  <c r="U3"/>
  <c r="U4"/>
  <c r="U5"/>
  <c r="U6"/>
  <c r="U7"/>
  <c r="U8"/>
  <c r="U9"/>
  <c r="U10"/>
  <c r="U11"/>
  <c r="U12"/>
  <c r="I93"/>
  <c r="I4"/>
  <c r="D144"/>
  <c r="I22"/>
  <c r="I45"/>
  <c r="D30"/>
  <c r="D11"/>
  <c r="D119"/>
  <c r="I46"/>
  <c r="G25"/>
  <c r="D134"/>
  <c r="D91"/>
  <c r="I187"/>
  <c r="D90"/>
  <c r="D187"/>
  <c r="D93"/>
  <c r="D113"/>
  <c r="I59"/>
  <c r="D132"/>
  <c r="D154"/>
  <c r="D123"/>
  <c r="D17"/>
  <c r="D84"/>
  <c r="I96"/>
  <c r="D60"/>
  <c r="I83"/>
  <c r="I198"/>
  <c r="D100"/>
  <c r="U158"/>
  <c r="D190"/>
  <c r="U56"/>
  <c r="I157"/>
  <c r="G92"/>
  <c r="I196"/>
  <c r="D32"/>
  <c r="G44"/>
  <c r="D83"/>
  <c r="U195"/>
  <c r="D38"/>
  <c r="D71"/>
  <c r="U91"/>
  <c r="I142"/>
  <c r="I44"/>
  <c r="I47"/>
  <c r="I200"/>
  <c r="D98"/>
  <c r="I211"/>
  <c r="D200"/>
  <c r="U211"/>
  <c r="I36"/>
  <c r="U178"/>
  <c r="I106"/>
  <c r="I143"/>
  <c r="D122"/>
  <c r="D108"/>
  <c r="I147"/>
  <c r="I118"/>
  <c r="D66"/>
  <c r="D76"/>
  <c r="D118"/>
  <c r="D121"/>
  <c r="I121"/>
  <c r="U151"/>
  <c r="I124"/>
  <c r="I140"/>
  <c r="U80"/>
  <c r="I80"/>
  <c r="I156"/>
  <c r="G210"/>
  <c r="I174"/>
  <c r="D36"/>
  <c r="D57"/>
  <c r="I119"/>
  <c r="D126"/>
  <c r="I189"/>
  <c r="I123"/>
  <c r="D172"/>
  <c r="I171"/>
  <c r="I42"/>
  <c r="I111"/>
  <c r="I25"/>
  <c r="D19"/>
  <c r="D107"/>
  <c r="I62"/>
  <c r="D7"/>
  <c r="D33"/>
  <c r="I61"/>
  <c r="I139"/>
  <c r="D26"/>
  <c r="I194"/>
  <c r="D182"/>
  <c r="I54"/>
  <c r="D67"/>
  <c r="D194"/>
  <c r="D24"/>
  <c r="G106"/>
  <c r="D13"/>
  <c r="I6"/>
  <c r="U26"/>
  <c r="I9"/>
  <c r="I105"/>
  <c r="D165"/>
  <c r="I178"/>
  <c r="G60"/>
  <c r="D171"/>
  <c r="D55"/>
  <c r="D86"/>
  <c r="I195"/>
  <c r="D78"/>
  <c r="D155"/>
  <c r="I67"/>
  <c r="D137"/>
  <c r="I10"/>
  <c r="I38"/>
  <c r="D110"/>
  <c r="D27"/>
  <c r="I90"/>
  <c r="I34"/>
  <c r="D9"/>
  <c r="I26"/>
  <c r="I180"/>
  <c r="D70"/>
  <c r="I204"/>
  <c r="D209"/>
  <c r="I110"/>
  <c r="U159"/>
  <c r="I91"/>
  <c r="D44"/>
  <c r="U28"/>
  <c r="D111"/>
  <c r="I192"/>
  <c r="U13"/>
  <c r="U14"/>
  <c r="U15"/>
  <c r="U16"/>
  <c r="U17"/>
  <c r="U18"/>
  <c r="U19"/>
  <c r="U20"/>
  <c r="U21"/>
  <c r="U22"/>
  <c r="U23"/>
  <c r="U24"/>
  <c r="U25"/>
  <c r="U27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1"/>
  <c r="U52"/>
  <c r="U54"/>
  <c r="U55"/>
  <c r="U57"/>
  <c r="U59"/>
  <c r="U60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1"/>
  <c r="U82"/>
  <c r="U83"/>
  <c r="U84"/>
  <c r="U85"/>
  <c r="U86"/>
  <c r="U87"/>
  <c r="U88"/>
  <c r="U89"/>
  <c r="U90"/>
  <c r="U92"/>
  <c r="U93"/>
  <c r="U94"/>
  <c r="U95"/>
  <c r="U96"/>
  <c r="U97"/>
  <c r="U98"/>
  <c r="U99"/>
  <c r="U100"/>
  <c r="I60"/>
  <c r="I138"/>
  <c r="G207"/>
  <c r="D136"/>
  <c r="D54"/>
  <c r="I53"/>
  <c r="D158"/>
  <c r="G63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I20"/>
  <c r="I134"/>
  <c r="I146"/>
  <c r="D174"/>
  <c r="G125"/>
  <c r="D59"/>
  <c r="D42"/>
  <c r="D175"/>
  <c r="I177"/>
  <c r="I205"/>
  <c r="D168"/>
  <c r="I141"/>
  <c r="D177"/>
  <c r="I130"/>
  <c r="G191"/>
  <c r="D72"/>
  <c r="D25"/>
  <c r="D193"/>
  <c r="I145"/>
  <c r="G138"/>
  <c r="I158"/>
  <c r="I186"/>
  <c r="I74"/>
  <c r="I209"/>
  <c r="D29"/>
  <c r="U201"/>
  <c r="I101"/>
  <c r="I137"/>
  <c r="D176"/>
  <c r="I27"/>
  <c r="I7"/>
  <c r="I79"/>
  <c r="I56"/>
  <c r="I71"/>
  <c r="I165"/>
  <c r="D133"/>
  <c r="I88"/>
  <c r="D75"/>
  <c r="D117"/>
  <c r="D16"/>
  <c r="I133"/>
  <c r="D63"/>
  <c r="D192"/>
  <c r="D163"/>
  <c r="D102"/>
  <c r="I21"/>
  <c r="D14"/>
  <c r="I122"/>
  <c r="I159"/>
  <c r="D40"/>
  <c r="D92"/>
  <c r="I39"/>
  <c r="D156"/>
  <c r="I175"/>
  <c r="D201"/>
  <c r="D164"/>
  <c r="D81"/>
  <c r="I109"/>
  <c r="I206"/>
  <c r="I63"/>
  <c r="D85"/>
  <c r="D49"/>
  <c r="D58"/>
  <c r="I184"/>
  <c r="I76"/>
  <c r="I16"/>
  <c r="D31"/>
  <c r="D10"/>
  <c r="G136"/>
  <c r="U157"/>
  <c r="D80"/>
  <c r="I81"/>
  <c r="D35"/>
  <c r="D62"/>
  <c r="D68"/>
  <c r="I197"/>
  <c r="I210"/>
  <c r="G204"/>
  <c r="U152"/>
  <c r="D203"/>
  <c r="G129"/>
  <c r="D22"/>
  <c r="D188"/>
  <c r="D5"/>
  <c r="I203"/>
  <c r="I14"/>
  <c r="D181"/>
  <c r="D148"/>
  <c r="D87"/>
  <c r="I52"/>
  <c r="D41"/>
  <c r="D115"/>
  <c r="D8"/>
  <c r="I55"/>
  <c r="D89"/>
  <c r="I94"/>
  <c r="D51"/>
  <c r="D52"/>
  <c r="I77"/>
  <c r="I13"/>
  <c r="D20"/>
  <c r="I84"/>
  <c r="G153"/>
  <c r="I57"/>
  <c r="I66"/>
  <c r="D106"/>
  <c r="I104"/>
  <c r="D196"/>
  <c r="I72"/>
  <c r="G94"/>
  <c r="D185"/>
  <c r="I37"/>
  <c r="D208"/>
  <c r="I107"/>
  <c r="I183"/>
  <c r="I23"/>
  <c r="I136"/>
  <c r="D79"/>
  <c r="D157"/>
  <c r="G76"/>
  <c r="D160"/>
  <c r="I85"/>
  <c r="I148"/>
  <c r="D179"/>
  <c r="G78"/>
  <c r="D195"/>
  <c r="I92"/>
  <c r="I99"/>
  <c r="D53"/>
  <c r="I201"/>
  <c r="I95"/>
  <c r="D125"/>
  <c r="I51"/>
  <c r="I115"/>
  <c r="I40"/>
  <c r="I163"/>
  <c r="I112"/>
  <c r="D184"/>
  <c r="I179"/>
  <c r="D109"/>
  <c r="D204"/>
  <c r="I102"/>
  <c r="D82"/>
  <c r="I117"/>
  <c r="D202"/>
  <c r="I100"/>
  <c r="D178"/>
  <c r="D167"/>
  <c r="I12"/>
  <c r="I41"/>
  <c r="G202"/>
  <c r="I24"/>
  <c r="I68"/>
  <c r="I43"/>
  <c r="D211"/>
  <c r="I116"/>
  <c r="D46"/>
  <c r="I89"/>
  <c r="D28"/>
  <c r="I17"/>
  <c r="D48"/>
  <c r="D206"/>
  <c r="I97"/>
  <c r="D207"/>
  <c r="I75"/>
  <c r="I164"/>
  <c r="I15"/>
  <c r="I3"/>
  <c r="I173"/>
  <c r="I207"/>
  <c r="I168"/>
  <c r="I199"/>
  <c r="D130"/>
  <c r="D169"/>
  <c r="G87"/>
  <c r="D127"/>
  <c r="D39"/>
  <c r="D162"/>
  <c r="I49"/>
  <c r="I151"/>
  <c r="D12"/>
  <c r="I58"/>
  <c r="I8"/>
  <c r="D47"/>
  <c r="G93"/>
  <c r="U165"/>
  <c r="I65"/>
  <c r="I144"/>
  <c r="I48"/>
  <c r="D186"/>
  <c r="I86"/>
  <c r="D61"/>
  <c r="D104"/>
  <c r="D4"/>
  <c r="I30"/>
  <c r="I150"/>
  <c r="D151"/>
  <c r="I193"/>
  <c r="D64"/>
  <c r="I64"/>
  <c r="D18"/>
  <c r="G68"/>
  <c r="I33"/>
  <c r="D50"/>
  <c r="I135"/>
  <c r="I185"/>
  <c r="D139"/>
  <c r="D180"/>
  <c r="I188"/>
  <c r="D69"/>
  <c r="G73"/>
  <c r="I176"/>
  <c r="D210"/>
  <c r="D88"/>
  <c r="I208"/>
  <c r="D21"/>
  <c r="I154"/>
  <c r="D116"/>
  <c r="D159"/>
  <c r="I129"/>
  <c r="D37"/>
  <c r="D173"/>
  <c r="D65"/>
  <c r="I202"/>
  <c r="D141"/>
  <c r="I132"/>
  <c r="I131"/>
  <c r="I153"/>
  <c r="I69"/>
  <c r="D105"/>
  <c r="I161"/>
  <c r="D191"/>
  <c r="D153"/>
  <c r="D112"/>
  <c r="G182"/>
  <c r="I98"/>
  <c r="I87"/>
  <c r="D124"/>
  <c r="G171"/>
  <c r="D142"/>
  <c r="G206"/>
  <c r="D143"/>
  <c r="D77"/>
  <c r="D161"/>
  <c r="I128"/>
  <c r="D197"/>
  <c r="I125"/>
  <c r="D73"/>
  <c r="G122"/>
  <c r="D198"/>
  <c r="I114"/>
  <c r="I19"/>
  <c r="G85"/>
  <c r="D183"/>
  <c r="D101"/>
  <c r="T171"/>
  <c r="D45"/>
  <c r="I152"/>
  <c r="D138"/>
  <c r="I182"/>
  <c r="D95"/>
  <c r="D120"/>
  <c r="I167"/>
  <c r="G54"/>
  <c r="I169"/>
  <c r="I181"/>
  <c r="I166"/>
  <c r="D189"/>
  <c r="U220"/>
  <c r="G220"/>
  <c r="G271"/>
  <c r="V319"/>
  <c r="U332"/>
  <c r="V280"/>
  <c r="G216"/>
  <c r="G272"/>
  <c r="G340"/>
  <c r="V238"/>
  <c r="U230"/>
  <c r="U216"/>
  <c r="G342"/>
  <c r="V350"/>
  <c r="V342"/>
  <c r="G291"/>
  <c r="E357" i="1"/>
  <c r="E354"/>
  <c r="U273" i="2"/>
  <c r="G266"/>
  <c r="U266"/>
  <c r="V235"/>
  <c r="V236"/>
  <c r="V237"/>
  <c r="V239"/>
  <c r="V240"/>
  <c r="V241"/>
  <c r="V242"/>
  <c r="V243"/>
  <c r="V244"/>
  <c r="V245"/>
  <c r="V246"/>
  <c r="V247"/>
  <c r="V248"/>
  <c r="V249"/>
  <c r="V250"/>
  <c r="V322"/>
  <c r="G80"/>
  <c r="U313"/>
  <c r="G50"/>
  <c r="G3"/>
  <c r="U217"/>
  <c r="U229"/>
  <c r="V305"/>
  <c r="G269"/>
  <c r="V281"/>
  <c r="G339"/>
  <c r="G346"/>
  <c r="G251"/>
  <c r="V346"/>
  <c r="U339"/>
  <c r="G350"/>
  <c r="V335"/>
  <c r="G319"/>
  <c r="G12"/>
  <c r="U279"/>
  <c r="V303"/>
  <c r="V279"/>
  <c r="G306"/>
  <c r="G274"/>
  <c r="G278"/>
  <c r="V274"/>
  <c r="U234"/>
  <c r="G226"/>
  <c r="U242"/>
  <c r="U250"/>
  <c r="U270"/>
  <c r="V270"/>
  <c r="U262"/>
  <c r="G282"/>
  <c r="G262"/>
  <c r="U226"/>
  <c r="G238"/>
  <c r="U222"/>
  <c r="V278"/>
  <c r="G254"/>
  <c r="U254"/>
  <c r="V258"/>
  <c r="U314"/>
  <c r="G234"/>
  <c r="U302"/>
  <c r="G345"/>
  <c r="U338"/>
  <c r="U294"/>
  <c r="U334"/>
  <c r="U345"/>
  <c r="G117"/>
  <c r="U330"/>
  <c r="G49"/>
  <c r="G318"/>
  <c r="U326"/>
  <c r="G322"/>
  <c r="V349"/>
  <c r="G130"/>
  <c r="V290"/>
  <c r="G258"/>
  <c r="G198"/>
  <c r="U210"/>
  <c r="G178"/>
  <c r="G55"/>
  <c r="V345"/>
  <c r="G53"/>
  <c r="G101"/>
  <c r="G221"/>
  <c r="V273"/>
  <c r="G225"/>
  <c r="U269"/>
  <c r="V297"/>
  <c r="U309"/>
  <c r="U301"/>
  <c r="V289"/>
  <c r="V309"/>
  <c r="U148"/>
  <c r="G13"/>
  <c r="G181"/>
  <c r="U233"/>
  <c r="V313"/>
  <c r="G6"/>
  <c r="U225"/>
  <c r="U281"/>
  <c r="G194"/>
  <c r="G305"/>
  <c r="G293"/>
  <c r="G131"/>
  <c r="G301"/>
  <c r="U173"/>
  <c r="U191"/>
  <c r="G132"/>
  <c r="G28"/>
  <c r="G127"/>
  <c r="G100"/>
  <c r="G126"/>
  <c r="G168"/>
  <c r="G51"/>
  <c r="G224"/>
  <c r="V296"/>
  <c r="G83"/>
  <c r="G35"/>
  <c r="G139"/>
  <c r="G99"/>
  <c r="G66"/>
  <c r="G336"/>
  <c r="U336"/>
  <c r="G324"/>
  <c r="V324"/>
  <c r="U324"/>
  <c r="U308"/>
  <c r="G284"/>
  <c r="U284"/>
  <c r="V284"/>
  <c r="V272"/>
  <c r="G260"/>
  <c r="U256"/>
  <c r="G244"/>
  <c r="G240"/>
  <c r="G236"/>
  <c r="U232"/>
  <c r="G232"/>
  <c r="U228"/>
  <c r="G228"/>
  <c r="G214"/>
  <c r="U214"/>
  <c r="G15"/>
  <c r="G47"/>
  <c r="G114"/>
  <c r="U196"/>
  <c r="G196"/>
  <c r="G56"/>
  <c r="G124"/>
  <c r="G144"/>
  <c r="U179"/>
  <c r="G179"/>
  <c r="U194"/>
  <c r="G4"/>
  <c r="V332"/>
  <c r="G332"/>
  <c r="G328"/>
  <c r="U328"/>
  <c r="V328"/>
  <c r="V320"/>
  <c r="U320"/>
  <c r="G312"/>
  <c r="V300"/>
  <c r="V292"/>
  <c r="U292"/>
  <c r="G292"/>
  <c r="G288"/>
  <c r="V288"/>
  <c r="U276"/>
  <c r="G276"/>
  <c r="V276"/>
  <c r="V268"/>
  <c r="G264"/>
  <c r="V252"/>
  <c r="G17"/>
  <c r="U244"/>
  <c r="G280"/>
  <c r="G296"/>
  <c r="U240"/>
  <c r="U312"/>
  <c r="G71"/>
  <c r="G57"/>
  <c r="U168"/>
  <c r="G320"/>
  <c r="U236"/>
  <c r="T48"/>
  <c r="T139"/>
  <c r="S167"/>
  <c r="G166"/>
  <c r="G150"/>
  <c r="G176"/>
  <c r="G187"/>
  <c r="G108"/>
  <c r="G58"/>
  <c r="G208"/>
  <c r="U166"/>
  <c r="G123"/>
  <c r="G326"/>
  <c r="G349"/>
  <c r="G334"/>
  <c r="U199"/>
  <c r="G201"/>
  <c r="U190"/>
  <c r="G203"/>
  <c r="U203"/>
  <c r="G330"/>
  <c r="G157"/>
  <c r="G155"/>
  <c r="S83"/>
  <c r="T26"/>
  <c r="T276"/>
  <c r="T117"/>
  <c r="G90"/>
  <c r="R75"/>
  <c r="R76"/>
  <c r="R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50"/>
  <c r="R151"/>
  <c r="U182"/>
  <c r="S2"/>
  <c r="S3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6"/>
  <c r="S247"/>
  <c r="S248"/>
  <c r="S249"/>
  <c r="S250"/>
  <c r="S251"/>
  <c r="S252"/>
  <c r="S253"/>
  <c r="S254"/>
  <c r="S255"/>
  <c r="S256"/>
  <c r="S257"/>
  <c r="S258"/>
  <c r="S259"/>
  <c r="S260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S261"/>
  <c r="S262"/>
  <c r="S263"/>
  <c r="S264"/>
  <c r="S265"/>
  <c r="S266"/>
  <c r="S267"/>
  <c r="S268"/>
  <c r="S269"/>
  <c r="S270"/>
  <c r="S271"/>
  <c r="S272"/>
  <c r="S273"/>
  <c r="T172"/>
  <c r="Q335"/>
  <c r="T76"/>
  <c r="T28"/>
  <c r="G121"/>
  <c r="G190"/>
  <c r="G32"/>
  <c r="G98"/>
  <c r="G102"/>
  <c r="G86"/>
  <c r="G147"/>
  <c r="G159"/>
  <c r="G156"/>
  <c r="G177"/>
  <c r="U177"/>
  <c r="G48"/>
  <c r="Q345"/>
  <c r="T262"/>
  <c r="R172"/>
  <c r="R273"/>
  <c r="T57"/>
  <c r="R279"/>
  <c r="G18"/>
  <c r="V251"/>
  <c r="U223"/>
  <c r="V271"/>
  <c r="U263"/>
  <c r="G307"/>
  <c r="G315"/>
  <c r="U287"/>
  <c r="T250"/>
  <c r="R152"/>
  <c r="R153"/>
  <c r="R154"/>
  <c r="R155"/>
  <c r="R156"/>
  <c r="R157"/>
  <c r="R158"/>
  <c r="R159"/>
  <c r="R160"/>
  <c r="R161"/>
  <c r="R162"/>
  <c r="R163"/>
  <c r="R164"/>
  <c r="R165"/>
  <c r="R166"/>
  <c r="R167"/>
  <c r="R168"/>
  <c r="R169"/>
  <c r="R170"/>
  <c r="R171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R194"/>
  <c r="R195"/>
  <c r="R196"/>
  <c r="R197"/>
  <c r="R198"/>
  <c r="R199"/>
  <c r="R200"/>
  <c r="R201"/>
  <c r="R202"/>
  <c r="R203"/>
  <c r="R204"/>
  <c r="R205"/>
  <c r="R206"/>
  <c r="R207"/>
  <c r="R208"/>
  <c r="R209"/>
  <c r="R210"/>
  <c r="R211"/>
  <c r="R212"/>
  <c r="R213"/>
  <c r="R214"/>
  <c r="R215"/>
  <c r="R216"/>
  <c r="R217"/>
  <c r="R218"/>
  <c r="R219"/>
  <c r="R220"/>
  <c r="R221"/>
  <c r="R222"/>
  <c r="R223"/>
  <c r="R224"/>
  <c r="R225"/>
  <c r="R226"/>
  <c r="R227"/>
  <c r="R228"/>
  <c r="R229"/>
  <c r="R230"/>
  <c r="G165"/>
  <c r="G62"/>
  <c r="G113"/>
  <c r="V267"/>
  <c r="V263"/>
  <c r="G295"/>
  <c r="U267"/>
  <c r="U303"/>
  <c r="V255"/>
  <c r="S282"/>
  <c r="G185"/>
  <c r="U193"/>
  <c r="U204"/>
  <c r="G227"/>
  <c r="G33"/>
  <c r="V253"/>
  <c r="V256"/>
  <c r="V257"/>
  <c r="V259"/>
  <c r="U227"/>
  <c r="G259"/>
  <c r="U291"/>
  <c r="V311"/>
  <c r="U255"/>
  <c r="T140"/>
  <c r="T151"/>
  <c r="R231"/>
  <c r="R232"/>
  <c r="R233"/>
  <c r="R234"/>
  <c r="R235"/>
  <c r="R236"/>
  <c r="R237"/>
  <c r="R238"/>
  <c r="R239"/>
  <c r="T23"/>
  <c r="T243"/>
  <c r="T150"/>
  <c r="T52"/>
  <c r="T260"/>
  <c r="R260"/>
  <c r="T3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4"/>
  <c r="T25"/>
  <c r="T27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9"/>
  <c r="T50"/>
  <c r="T51"/>
  <c r="T53"/>
  <c r="T54"/>
  <c r="T55"/>
  <c r="T56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8"/>
  <c r="T119"/>
  <c r="T120"/>
  <c r="T121"/>
  <c r="T122"/>
  <c r="T123"/>
  <c r="T124"/>
  <c r="T125"/>
  <c r="T126"/>
  <c r="T127"/>
  <c r="T128"/>
  <c r="T129"/>
  <c r="T130"/>
  <c r="T131"/>
  <c r="T132"/>
  <c r="T133"/>
  <c r="T134"/>
  <c r="T135"/>
  <c r="T136"/>
  <c r="T137"/>
  <c r="T138"/>
  <c r="T141"/>
  <c r="T142"/>
  <c r="T143"/>
  <c r="T144"/>
  <c r="T145"/>
  <c r="T146"/>
  <c r="T147"/>
  <c r="T148"/>
  <c r="T152"/>
  <c r="T153"/>
  <c r="T154"/>
  <c r="T155"/>
  <c r="T156"/>
  <c r="T157"/>
  <c r="T158"/>
  <c r="T159"/>
  <c r="T160"/>
  <c r="T161"/>
  <c r="T162"/>
  <c r="T163"/>
  <c r="T164"/>
  <c r="T165"/>
  <c r="T166"/>
  <c r="T167"/>
  <c r="T168"/>
  <c r="T169"/>
  <c r="T170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T194"/>
  <c r="T195"/>
  <c r="T196"/>
  <c r="T197"/>
  <c r="T198"/>
  <c r="T199"/>
  <c r="T200"/>
  <c r="T201"/>
  <c r="T202"/>
  <c r="T203"/>
  <c r="T204"/>
  <c r="T205"/>
  <c r="T206"/>
  <c r="T207"/>
  <c r="T208"/>
  <c r="T209"/>
  <c r="T210"/>
  <c r="T211"/>
  <c r="T212"/>
  <c r="T213"/>
  <c r="T214"/>
  <c r="T215"/>
  <c r="T216"/>
  <c r="T217"/>
  <c r="T218"/>
  <c r="T219"/>
  <c r="T220"/>
  <c r="T221"/>
  <c r="T222"/>
  <c r="T223"/>
  <c r="T224"/>
  <c r="T225"/>
  <c r="T226"/>
  <c r="T227"/>
  <c r="T228"/>
  <c r="T229"/>
  <c r="T230"/>
  <c r="T231"/>
  <c r="T232"/>
  <c r="T233"/>
  <c r="T234"/>
  <c r="T235"/>
  <c r="T236"/>
  <c r="T237"/>
  <c r="T238"/>
  <c r="T239"/>
  <c r="T240"/>
  <c r="T241"/>
  <c r="T242"/>
  <c r="T244"/>
  <c r="T245"/>
  <c r="T246"/>
  <c r="T247"/>
  <c r="T248"/>
  <c r="T249"/>
  <c r="T251"/>
  <c r="T252"/>
  <c r="T253"/>
  <c r="T254"/>
  <c r="T255"/>
  <c r="T256"/>
  <c r="T257"/>
  <c r="T258"/>
  <c r="T259"/>
  <c r="T261"/>
  <c r="T263"/>
  <c r="T264"/>
  <c r="T265"/>
  <c r="T266"/>
  <c r="T267"/>
  <c r="T268"/>
  <c r="T269"/>
  <c r="T270"/>
  <c r="T271"/>
  <c r="T272"/>
  <c r="T273"/>
  <c r="T345"/>
  <c r="Q350"/>
  <c r="R350"/>
  <c r="R317"/>
  <c r="G211"/>
  <c r="U20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G95"/>
  <c r="G152"/>
  <c r="G11"/>
  <c r="G151"/>
  <c r="G140"/>
  <c r="G174"/>
  <c r="G64"/>
  <c r="G145"/>
  <c r="G158"/>
  <c r="G9"/>
  <c r="V287"/>
  <c r="G283"/>
  <c r="U295"/>
  <c r="V315"/>
  <c r="G299"/>
  <c r="U187"/>
  <c r="G8"/>
  <c r="G103"/>
  <c r="U176"/>
  <c r="G26"/>
  <c r="U153"/>
  <c r="U174"/>
  <c r="R283"/>
  <c r="G39"/>
  <c r="V317"/>
  <c r="U317"/>
  <c r="G116"/>
  <c r="V318"/>
  <c r="V283"/>
  <c r="U307"/>
  <c r="U311"/>
  <c r="G193"/>
  <c r="G195"/>
  <c r="V299"/>
  <c r="U155"/>
  <c r="G61"/>
  <c r="Q349"/>
  <c r="T349"/>
  <c r="U206"/>
  <c r="U163"/>
  <c r="G163"/>
  <c r="G105"/>
  <c r="G164"/>
  <c r="U164"/>
  <c r="G205"/>
  <c r="U205"/>
  <c r="U169"/>
  <c r="G169"/>
  <c r="G43"/>
  <c r="G59"/>
  <c r="G79"/>
  <c r="U154"/>
  <c r="U156"/>
  <c r="U160"/>
  <c r="U161"/>
  <c r="U162"/>
  <c r="U167"/>
  <c r="U170"/>
  <c r="U171"/>
  <c r="U172"/>
  <c r="U175"/>
  <c r="U180"/>
  <c r="U181"/>
  <c r="U183"/>
  <c r="U184"/>
  <c r="U185"/>
  <c r="G209"/>
  <c r="U209"/>
  <c r="G75"/>
  <c r="G7"/>
  <c r="G188"/>
  <c r="U188"/>
  <c r="G135"/>
  <c r="G96"/>
  <c r="G115"/>
  <c r="G74"/>
  <c r="G110"/>
  <c r="G36"/>
  <c r="G141"/>
  <c r="G189"/>
  <c r="G107"/>
  <c r="G5"/>
  <c r="G23"/>
  <c r="G37"/>
  <c r="V314"/>
  <c r="G314"/>
  <c r="V310"/>
  <c r="G310"/>
  <c r="U310"/>
  <c r="Q310"/>
  <c r="V306"/>
  <c r="R240"/>
  <c r="R241"/>
  <c r="R242"/>
  <c r="R243"/>
  <c r="R244"/>
  <c r="R245"/>
  <c r="R246"/>
  <c r="R247"/>
  <c r="R248"/>
  <c r="R249"/>
  <c r="R250"/>
  <c r="R251"/>
  <c r="R252"/>
  <c r="R253"/>
  <c r="R254"/>
  <c r="R255"/>
  <c r="R256"/>
  <c r="R257"/>
  <c r="R258"/>
  <c r="R259"/>
  <c r="R261"/>
  <c r="R262"/>
  <c r="R263"/>
  <c r="R264"/>
  <c r="R265"/>
  <c r="R266"/>
  <c r="R267"/>
  <c r="R268"/>
  <c r="R269"/>
  <c r="R270"/>
  <c r="R271"/>
  <c r="R272"/>
  <c r="R274"/>
  <c r="R275"/>
  <c r="R276"/>
  <c r="R277"/>
  <c r="R278"/>
  <c r="R280"/>
  <c r="R281"/>
  <c r="R282"/>
  <c r="R284"/>
  <c r="R285"/>
  <c r="R286"/>
  <c r="R287"/>
  <c r="R288"/>
  <c r="R289"/>
  <c r="R290"/>
  <c r="R291"/>
  <c r="R292"/>
  <c r="R293"/>
  <c r="R294"/>
  <c r="R295"/>
  <c r="R296"/>
  <c r="R297"/>
  <c r="R298"/>
  <c r="R299"/>
  <c r="R300"/>
  <c r="R301"/>
  <c r="R302"/>
  <c r="R303"/>
  <c r="R304"/>
  <c r="R305"/>
  <c r="R306"/>
  <c r="U306"/>
  <c r="G302"/>
  <c r="V302"/>
  <c r="V298"/>
  <c r="U298"/>
  <c r="T298"/>
  <c r="G298"/>
  <c r="V294"/>
  <c r="G294"/>
  <c r="G290"/>
  <c r="U290"/>
  <c r="G286"/>
  <c r="V260"/>
  <c r="V261"/>
  <c r="V264"/>
  <c r="V265"/>
  <c r="V275"/>
  <c r="V277"/>
  <c r="V282"/>
  <c r="V285"/>
  <c r="V286"/>
  <c r="U286"/>
  <c r="U282"/>
  <c r="U278"/>
  <c r="S278"/>
  <c r="Q327"/>
  <c r="T327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1"/>
  <c r="Q312"/>
  <c r="Q313"/>
  <c r="Q314"/>
  <c r="Q315"/>
  <c r="Q316"/>
  <c r="Q317"/>
  <c r="Q318"/>
  <c r="Q319"/>
  <c r="G19"/>
  <c r="G27"/>
  <c r="G184"/>
  <c r="G45"/>
  <c r="G137"/>
  <c r="V348"/>
  <c r="G348"/>
  <c r="U348"/>
  <c r="S348"/>
  <c r="U344"/>
  <c r="G344"/>
  <c r="V344"/>
  <c r="G341"/>
  <c r="V341"/>
  <c r="U341"/>
  <c r="V337"/>
  <c r="U337"/>
  <c r="G337"/>
  <c r="U333"/>
  <c r="V333"/>
  <c r="G333"/>
  <c r="R333"/>
  <c r="U329"/>
  <c r="G329"/>
  <c r="V293"/>
  <c r="V304"/>
  <c r="V308"/>
  <c r="V312"/>
  <c r="V316"/>
  <c r="V321"/>
  <c r="V325"/>
  <c r="V327"/>
  <c r="V329"/>
  <c r="U325"/>
  <c r="G325"/>
  <c r="Q325"/>
  <c r="U321"/>
  <c r="Q320"/>
  <c r="Q321"/>
  <c r="U275"/>
  <c r="G275"/>
  <c r="U241"/>
  <c r="G241"/>
  <c r="G237"/>
  <c r="U237"/>
  <c r="G233"/>
  <c r="G229"/>
  <c r="U213"/>
  <c r="G213"/>
  <c r="U272"/>
  <c r="T325"/>
  <c r="U207"/>
  <c r="U189"/>
  <c r="T290"/>
  <c r="G72"/>
  <c r="G22"/>
  <c r="G162"/>
  <c r="U265"/>
  <c r="G265"/>
  <c r="U261"/>
  <c r="G261"/>
  <c r="U257"/>
  <c r="G257"/>
  <c r="U253"/>
  <c r="G253"/>
  <c r="G249"/>
  <c r="U249"/>
  <c r="U221"/>
  <c r="G219"/>
  <c r="U215"/>
  <c r="G215"/>
  <c r="G31"/>
  <c r="G82"/>
  <c r="G40"/>
  <c r="G148"/>
  <c r="S303"/>
  <c r="G146"/>
  <c r="G112"/>
  <c r="G133"/>
  <c r="U198"/>
  <c r="G52"/>
  <c r="G69"/>
  <c r="G197"/>
  <c r="U197"/>
  <c r="G170"/>
  <c r="G118"/>
  <c r="S351"/>
  <c r="G351"/>
  <c r="U351"/>
  <c r="V347"/>
  <c r="U347"/>
  <c r="G347"/>
  <c r="V343"/>
  <c r="U343"/>
  <c r="V340"/>
  <c r="U340"/>
  <c r="U297"/>
  <c r="G297"/>
  <c r="S296"/>
  <c r="U293"/>
  <c r="U289"/>
  <c r="G289"/>
  <c r="U285"/>
  <c r="G285"/>
  <c r="G281"/>
  <c r="U277"/>
  <c r="G277"/>
  <c r="U268"/>
  <c r="G268"/>
  <c r="U264"/>
  <c r="U260"/>
  <c r="G256"/>
  <c r="U252"/>
  <c r="G252"/>
  <c r="G248"/>
  <c r="U248"/>
  <c r="G218"/>
  <c r="U218"/>
  <c r="U212"/>
  <c r="G212"/>
  <c r="S294"/>
  <c r="T294"/>
  <c r="G192"/>
  <c r="U192"/>
  <c r="G46"/>
  <c r="G42"/>
  <c r="G160"/>
  <c r="G14"/>
  <c r="G183"/>
  <c r="G20"/>
  <c r="U247"/>
  <c r="T317"/>
  <c r="S317"/>
  <c r="G173"/>
  <c r="G21"/>
  <c r="G199"/>
  <c r="V338"/>
  <c r="G338"/>
  <c r="U246"/>
  <c r="G246"/>
  <c r="G91"/>
  <c r="V351"/>
  <c r="G335"/>
  <c r="T350"/>
  <c r="S350"/>
  <c r="G97"/>
  <c r="G119"/>
  <c r="G41"/>
  <c r="G81"/>
  <c r="G34"/>
  <c r="G128"/>
  <c r="G142"/>
  <c r="G180"/>
  <c r="G38"/>
  <c r="G30"/>
  <c r="G65"/>
  <c r="G175"/>
  <c r="G16"/>
  <c r="U208"/>
  <c r="G111"/>
  <c r="G161"/>
  <c r="Q334"/>
  <c r="V331"/>
  <c r="U331"/>
  <c r="G331"/>
  <c r="R331"/>
  <c r="U327"/>
  <c r="G327"/>
  <c r="U316"/>
  <c r="G316"/>
  <c r="G308"/>
  <c r="G304"/>
  <c r="U304"/>
  <c r="G300"/>
  <c r="U300"/>
  <c r="G245"/>
  <c r="U245"/>
  <c r="G243"/>
  <c r="U239"/>
  <c r="G239"/>
  <c r="G235"/>
  <c r="U235"/>
  <c r="U231"/>
  <c r="G231"/>
  <c r="S321"/>
  <c r="S306"/>
  <c r="Q339"/>
  <c r="T337"/>
  <c r="R307"/>
  <c r="R308"/>
  <c r="R309"/>
  <c r="R310"/>
  <c r="R311"/>
  <c r="R312"/>
  <c r="R313"/>
  <c r="R314"/>
  <c r="R315"/>
  <c r="R316"/>
  <c r="R318"/>
  <c r="R319"/>
  <c r="R320"/>
  <c r="R321"/>
  <c r="R322"/>
  <c r="R324"/>
  <c r="R325"/>
  <c r="R326"/>
  <c r="R327"/>
  <c r="R328"/>
  <c r="R329"/>
  <c r="R330"/>
  <c r="R332"/>
  <c r="R334"/>
  <c r="R335"/>
  <c r="R336"/>
  <c r="S333"/>
  <c r="Q333"/>
  <c r="R349"/>
  <c r="S276"/>
  <c r="T278"/>
  <c r="T348"/>
  <c r="G104"/>
  <c r="S349"/>
  <c r="S279"/>
  <c r="T279"/>
  <c r="T335"/>
  <c r="S335"/>
  <c r="G88"/>
  <c r="S345"/>
  <c r="R345"/>
  <c r="S327"/>
  <c r="T282"/>
  <c r="Q337"/>
  <c r="S336"/>
  <c r="T339"/>
  <c r="S334"/>
  <c r="G29"/>
  <c r="G143"/>
  <c r="G67"/>
  <c r="U200"/>
  <c r="T296"/>
  <c r="S331"/>
  <c r="G200"/>
  <c r="G109"/>
  <c r="S329"/>
  <c r="T319"/>
  <c r="T334"/>
  <c r="S289"/>
  <c r="S304"/>
  <c r="G154"/>
  <c r="G77"/>
  <c r="G134"/>
  <c r="G84"/>
  <c r="T291"/>
  <c r="S291"/>
  <c r="S311"/>
  <c r="S307"/>
  <c r="R351"/>
  <c r="T351"/>
  <c r="Q351"/>
  <c r="G172"/>
  <c r="T299"/>
  <c r="T304"/>
  <c r="T275"/>
  <c r="G186"/>
  <c r="U186"/>
  <c r="G167"/>
  <c r="G24"/>
  <c r="G120"/>
  <c r="T336"/>
  <c r="S305"/>
  <c r="T321"/>
  <c r="T305"/>
  <c r="R339"/>
  <c r="S339"/>
  <c r="T281"/>
  <c r="S281"/>
  <c r="S298"/>
  <c r="S290"/>
  <c r="T306"/>
  <c r="S310"/>
  <c r="T283"/>
  <c r="S274"/>
  <c r="S275"/>
  <c r="S277"/>
  <c r="S280"/>
  <c r="S283"/>
  <c r="S313"/>
  <c r="T313"/>
  <c r="T293"/>
  <c r="T316"/>
  <c r="S316"/>
  <c r="T329"/>
  <c r="Q329"/>
  <c r="T303"/>
  <c r="T289"/>
  <c r="S319"/>
  <c r="T331"/>
  <c r="Q336"/>
  <c r="T315"/>
  <c r="T342"/>
  <c r="Q348"/>
  <c r="S325"/>
  <c r="R348"/>
  <c r="S284"/>
  <c r="S285"/>
  <c r="S286"/>
  <c r="S287"/>
  <c r="S288"/>
  <c r="S292"/>
  <c r="S293"/>
  <c r="S295"/>
  <c r="S297"/>
  <c r="S299"/>
  <c r="S300"/>
  <c r="S301"/>
  <c r="S302"/>
  <c r="T320"/>
  <c r="S320"/>
  <c r="T286"/>
  <c r="Q324"/>
  <c r="S324"/>
  <c r="T324"/>
  <c r="T332"/>
  <c r="T310"/>
  <c r="Q331"/>
  <c r="T333"/>
  <c r="T307"/>
  <c r="S308"/>
  <c r="S309"/>
  <c r="S312"/>
  <c r="S314"/>
  <c r="S315"/>
  <c r="S318"/>
  <c r="T318"/>
  <c r="T301"/>
  <c r="T302"/>
  <c r="Q330"/>
  <c r="S330"/>
  <c r="T330"/>
  <c r="T288"/>
  <c r="Q322"/>
  <c r="T322"/>
  <c r="S322"/>
  <c r="T280"/>
  <c r="T297"/>
  <c r="Q326"/>
  <c r="S326"/>
  <c r="T326"/>
  <c r="T285"/>
  <c r="T300"/>
  <c r="T295"/>
  <c r="S337"/>
  <c r="T284"/>
  <c r="T292"/>
  <c r="S342"/>
  <c r="R337"/>
  <c r="T312"/>
  <c r="T311"/>
  <c r="R340"/>
  <c r="T340"/>
  <c r="S340"/>
  <c r="Q340"/>
  <c r="T314"/>
  <c r="T277"/>
  <c r="S347"/>
  <c r="T347"/>
  <c r="R347"/>
  <c r="Q347"/>
  <c r="T309"/>
  <c r="S338"/>
  <c r="T338"/>
  <c r="R338"/>
  <c r="Q338"/>
  <c r="T308"/>
  <c r="R341"/>
  <c r="T341"/>
  <c r="S341"/>
  <c r="Q341"/>
  <c r="R342"/>
  <c r="R343"/>
  <c r="R344"/>
  <c r="S344"/>
  <c r="T344"/>
  <c r="Q344"/>
  <c r="T343"/>
  <c r="Q343"/>
  <c r="S343"/>
  <c r="T287"/>
  <c r="Q342"/>
  <c r="S332"/>
  <c r="Q332"/>
  <c r="Q346"/>
  <c r="T346"/>
  <c r="S346"/>
  <c r="R346"/>
  <c r="S328"/>
  <c r="Q328"/>
  <c r="T328"/>
  <c r="T274"/>
</calcChain>
</file>

<file path=xl/sharedStrings.xml><?xml version="1.0" encoding="utf-8"?>
<sst xmlns="http://schemas.openxmlformats.org/spreadsheetml/2006/main" count="1468" uniqueCount="575">
  <si>
    <t>Race No</t>
  </si>
  <si>
    <t>Surname</t>
  </si>
  <si>
    <t>Clubs</t>
  </si>
  <si>
    <t>Unattached</t>
  </si>
  <si>
    <t>Totals</t>
  </si>
  <si>
    <t>First Name</t>
  </si>
  <si>
    <t>Club</t>
  </si>
  <si>
    <t>Total Male</t>
  </si>
  <si>
    <t>Total Female</t>
  </si>
  <si>
    <t>Cat</t>
  </si>
  <si>
    <t>Sex</t>
  </si>
  <si>
    <t>Age</t>
  </si>
  <si>
    <t>Address Line 1</t>
  </si>
  <si>
    <t>Address Line 2</t>
  </si>
  <si>
    <t>Address Line 3</t>
  </si>
  <si>
    <t>Postcode</t>
  </si>
  <si>
    <t>Pos</t>
  </si>
  <si>
    <t>Finish Time</t>
  </si>
  <si>
    <t>Club Pos</t>
  </si>
  <si>
    <t>MS</t>
  </si>
  <si>
    <t>M40</t>
  </si>
  <si>
    <t>M50</t>
  </si>
  <si>
    <t>M60</t>
  </si>
  <si>
    <t>WS</t>
  </si>
  <si>
    <t>W40</t>
  </si>
  <si>
    <t>W50</t>
  </si>
  <si>
    <t>W60</t>
  </si>
  <si>
    <t>Name</t>
  </si>
  <si>
    <t>M/F Pos</t>
  </si>
  <si>
    <t>Cat Pos</t>
  </si>
  <si>
    <t>M70</t>
  </si>
  <si>
    <t>W70</t>
  </si>
  <si>
    <t>M15</t>
  </si>
  <si>
    <t>W15</t>
  </si>
  <si>
    <t>David</t>
  </si>
  <si>
    <t>Victory AC</t>
  </si>
  <si>
    <t>M</t>
  </si>
  <si>
    <t>Jennifer</t>
  </si>
  <si>
    <t>F</t>
  </si>
  <si>
    <t>Eileen</t>
  </si>
  <si>
    <t>McDowell</t>
  </si>
  <si>
    <t>Victoria</t>
  </si>
  <si>
    <t>Lisa</t>
  </si>
  <si>
    <t>Terry</t>
  </si>
  <si>
    <t>Avey</t>
  </si>
  <si>
    <t>Brighton Phoenix</t>
  </si>
  <si>
    <t>Elliot</t>
  </si>
  <si>
    <t>Webber</t>
  </si>
  <si>
    <t>Ian</t>
  </si>
  <si>
    <t>Hayward</t>
  </si>
  <si>
    <t>Kirsty</t>
  </si>
  <si>
    <t>Portsmouth Tri</t>
  </si>
  <si>
    <t>Sarah</t>
  </si>
  <si>
    <t>Stephen</t>
  </si>
  <si>
    <t>Rebecca</t>
  </si>
  <si>
    <t>Ralf</t>
  </si>
  <si>
    <t>Robbins</t>
  </si>
  <si>
    <t>Dave</t>
  </si>
  <si>
    <t>William</t>
  </si>
  <si>
    <t>Mayhead</t>
  </si>
  <si>
    <t>Rachel</t>
  </si>
  <si>
    <t>Austin</t>
  </si>
  <si>
    <t>Emma</t>
  </si>
  <si>
    <t>Matthew</t>
  </si>
  <si>
    <t>Williams</t>
  </si>
  <si>
    <t>Darin</t>
  </si>
  <si>
    <t>McCloud</t>
  </si>
  <si>
    <t>Linda</t>
  </si>
  <si>
    <t>Potter</t>
  </si>
  <si>
    <t>Elaine</t>
  </si>
  <si>
    <t>Paul</t>
  </si>
  <si>
    <t>Brett</t>
  </si>
  <si>
    <t>Rumfitt</t>
  </si>
  <si>
    <t>John</t>
  </si>
  <si>
    <t>Debbie</t>
  </si>
  <si>
    <t>Julie</t>
  </si>
  <si>
    <t>Karen</t>
  </si>
  <si>
    <t>Andrews</t>
  </si>
  <si>
    <t>Jessica</t>
  </si>
  <si>
    <t>Andrea</t>
  </si>
  <si>
    <t>Farrell</t>
  </si>
  <si>
    <t>Marie</t>
  </si>
  <si>
    <t>Liss Runners</t>
  </si>
  <si>
    <t>Erika</t>
  </si>
  <si>
    <t>Meades</t>
  </si>
  <si>
    <t>Neil</t>
  </si>
  <si>
    <t>Tolfrey</t>
  </si>
  <si>
    <t>Hazel</t>
  </si>
  <si>
    <t>Jenkinson</t>
  </si>
  <si>
    <t>Martin</t>
  </si>
  <si>
    <t>Wiles</t>
  </si>
  <si>
    <t>Sharon</t>
  </si>
  <si>
    <t>Thomas</t>
  </si>
  <si>
    <t>Elizabeth</t>
  </si>
  <si>
    <t>Shaw</t>
  </si>
  <si>
    <t>Dean</t>
  </si>
  <si>
    <t>Ryan</t>
  </si>
  <si>
    <t>Dibley</t>
  </si>
  <si>
    <t>Pukinska</t>
  </si>
  <si>
    <t>Lesley</t>
  </si>
  <si>
    <t>Allen</t>
  </si>
  <si>
    <t>Claire</t>
  </si>
  <si>
    <t>Bridget</t>
  </si>
  <si>
    <t>Main</t>
  </si>
  <si>
    <t>Michael</t>
  </si>
  <si>
    <t>Millyard</t>
  </si>
  <si>
    <t>Smith</t>
  </si>
  <si>
    <t>Adam</t>
  </si>
  <si>
    <t>Jones</t>
  </si>
  <si>
    <t>Lee</t>
  </si>
  <si>
    <t>Mawson</t>
  </si>
  <si>
    <t>Denmead Striders</t>
  </si>
  <si>
    <t>Owen</t>
  </si>
  <si>
    <t>Matt</t>
  </si>
  <si>
    <t>Lancing Eagles</t>
  </si>
  <si>
    <t>Kevin</t>
  </si>
  <si>
    <t>Leighfield</t>
  </si>
  <si>
    <t>Dale</t>
  </si>
  <si>
    <t>Western</t>
  </si>
  <si>
    <t>Havant AC</t>
  </si>
  <si>
    <t>Zoe</t>
  </si>
  <si>
    <t>Darren</t>
  </si>
  <si>
    <t>Rockett</t>
  </si>
  <si>
    <t>Kerrie</t>
  </si>
  <si>
    <t>Cleeve</t>
  </si>
  <si>
    <t>Colin</t>
  </si>
  <si>
    <t>Edwards</t>
  </si>
  <si>
    <t>Jodie</t>
  </si>
  <si>
    <t>Argyle</t>
  </si>
  <si>
    <t>Stubbington Green</t>
  </si>
  <si>
    <t>Sara</t>
  </si>
  <si>
    <t>McRitchie</t>
  </si>
  <si>
    <t>Raman</t>
  </si>
  <si>
    <t>Amanda</t>
  </si>
  <si>
    <t>Coles</t>
  </si>
  <si>
    <t>Amy</t>
  </si>
  <si>
    <t>O'Donnell</t>
  </si>
  <si>
    <t>Sean</t>
  </si>
  <si>
    <t>Blanchard</t>
  </si>
  <si>
    <t>Jarvis</t>
  </si>
  <si>
    <t>Tracy</t>
  </si>
  <si>
    <t>Long</t>
  </si>
  <si>
    <t>Amber</t>
  </si>
  <si>
    <t>Ankinson</t>
  </si>
  <si>
    <t>Helen</t>
  </si>
  <si>
    <t>Compton</t>
  </si>
  <si>
    <t>Andy</t>
  </si>
  <si>
    <t>Geri</t>
  </si>
  <si>
    <t>Todd</t>
  </si>
  <si>
    <t>Michelle</t>
  </si>
  <si>
    <t>Frank</t>
  </si>
  <si>
    <t>Parsons</t>
  </si>
  <si>
    <t>Brown</t>
  </si>
  <si>
    <t>Charlotte</t>
  </si>
  <si>
    <t>White</t>
  </si>
  <si>
    <t>Hayley</t>
  </si>
  <si>
    <t>Connor</t>
  </si>
  <si>
    <t>Louise</t>
  </si>
  <si>
    <t>Wright</t>
  </si>
  <si>
    <t>Chris</t>
  </si>
  <si>
    <t>Jenny</t>
  </si>
  <si>
    <t>Joanne</t>
  </si>
  <si>
    <t>Thomson</t>
  </si>
  <si>
    <t>Stuart</t>
  </si>
  <si>
    <t>Susan</t>
  </si>
  <si>
    <t>Gover</t>
  </si>
  <si>
    <t>Roger</t>
  </si>
  <si>
    <t>City of Portsmouth</t>
  </si>
  <si>
    <t>Isabel</t>
  </si>
  <si>
    <t>Gardner</t>
  </si>
  <si>
    <t>Gosport RR</t>
  </si>
  <si>
    <t>Dee</t>
  </si>
  <si>
    <t>Sims</t>
  </si>
  <si>
    <t>Whiting</t>
  </si>
  <si>
    <t>Marilyn</t>
  </si>
  <si>
    <t>Crocker</t>
  </si>
  <si>
    <t>Hannah</t>
  </si>
  <si>
    <t>Morgan</t>
  </si>
  <si>
    <t>Alison</t>
  </si>
  <si>
    <t>Strudwick</t>
  </si>
  <si>
    <t>Tallack</t>
  </si>
  <si>
    <t>Jane</t>
  </si>
  <si>
    <t>Mark</t>
  </si>
  <si>
    <t>Shilling</t>
  </si>
  <si>
    <t>Natalie</t>
  </si>
  <si>
    <t>Borman</t>
  </si>
  <si>
    <t>Ross</t>
  </si>
  <si>
    <t>Simon</t>
  </si>
  <si>
    <t>Thompson</t>
  </si>
  <si>
    <t>Anthony</t>
  </si>
  <si>
    <t>Burr</t>
  </si>
  <si>
    <t>Holmes</t>
  </si>
  <si>
    <t>Lucy</t>
  </si>
  <si>
    <t>Laura</t>
  </si>
  <si>
    <t>Tune</t>
  </si>
  <si>
    <t>Barber</t>
  </si>
  <si>
    <t>Slade</t>
  </si>
  <si>
    <t>Cartwright</t>
  </si>
  <si>
    <t>Carly</t>
  </si>
  <si>
    <t>Smart</t>
  </si>
  <si>
    <t>Caroline</t>
  </si>
  <si>
    <t>Janet</t>
  </si>
  <si>
    <t>Lindley</t>
  </si>
  <si>
    <t>Peter</t>
  </si>
  <si>
    <t>Kathleen</t>
  </si>
  <si>
    <t>O'Neill</t>
  </si>
  <si>
    <t>L</t>
  </si>
  <si>
    <t>T-Shirt Size</t>
  </si>
  <si>
    <t>Little</t>
  </si>
  <si>
    <t>Taylor</t>
  </si>
  <si>
    <t>Jason</t>
  </si>
  <si>
    <t>Temperton</t>
  </si>
  <si>
    <t>Clanfield Joggers</t>
  </si>
  <si>
    <t>Ferguson</t>
  </si>
  <si>
    <t>Ben</t>
  </si>
  <si>
    <t>Newman</t>
  </si>
  <si>
    <t>Walker</t>
  </si>
  <si>
    <t>Mike</t>
  </si>
  <si>
    <t>Gill</t>
  </si>
  <si>
    <t>Breach</t>
  </si>
  <si>
    <t>Kate</t>
  </si>
  <si>
    <t>Rosie</t>
  </si>
  <si>
    <t>Lynnette</t>
  </si>
  <si>
    <t>Meredith</t>
  </si>
  <si>
    <t>Kim</t>
  </si>
  <si>
    <t>Nelson</t>
  </si>
  <si>
    <t>Luker</t>
  </si>
  <si>
    <t>Veterans AC</t>
  </si>
  <si>
    <t>Eleanor</t>
  </si>
  <si>
    <t>Sam</t>
  </si>
  <si>
    <t>Perry</t>
  </si>
  <si>
    <t>Ellen</t>
  </si>
  <si>
    <t>Kevan</t>
  </si>
  <si>
    <t>Kelly</t>
  </si>
  <si>
    <t>Hurley-Dugdale</t>
  </si>
  <si>
    <t>Carpenter</t>
  </si>
  <si>
    <t>Saunders</t>
  </si>
  <si>
    <t>Smyth</t>
  </si>
  <si>
    <t>Hoskinson</t>
  </si>
  <si>
    <t>Julian</t>
  </si>
  <si>
    <t>Manning</t>
  </si>
  <si>
    <t>James</t>
  </si>
  <si>
    <t>Phil</t>
  </si>
  <si>
    <t>Guest</t>
  </si>
  <si>
    <t>Jo</t>
  </si>
  <si>
    <t>Payze</t>
  </si>
  <si>
    <t>Joanna</t>
  </si>
  <si>
    <t>Guy</t>
  </si>
  <si>
    <t>Libby</t>
  </si>
  <si>
    <t>Pymont</t>
  </si>
  <si>
    <t>Barry</t>
  </si>
  <si>
    <t>Angela</t>
  </si>
  <si>
    <t>Elshaw</t>
  </si>
  <si>
    <t>Fareham Crusaders</t>
  </si>
  <si>
    <t>Bradshaw</t>
  </si>
  <si>
    <t>Gary</t>
  </si>
  <si>
    <t>Armstrong</t>
  </si>
  <si>
    <t>Lisa-Marie</t>
  </si>
  <si>
    <t>Peckover</t>
  </si>
  <si>
    <t>Robin</t>
  </si>
  <si>
    <t>Greenfield</t>
  </si>
  <si>
    <t>Cristian</t>
  </si>
  <si>
    <t>Samfirescu</t>
  </si>
  <si>
    <t>Lindsay</t>
  </si>
  <si>
    <t>Feiven</t>
  </si>
  <si>
    <t>Horton</t>
  </si>
  <si>
    <t>Christopher</t>
  </si>
  <si>
    <t>Scott</t>
  </si>
  <si>
    <t>Millson</t>
  </si>
  <si>
    <t>Anne</t>
  </si>
  <si>
    <t>Jackson</t>
  </si>
  <si>
    <t>Iggleden</t>
  </si>
  <si>
    <t>Cheyney</t>
  </si>
  <si>
    <t>Clare</t>
  </si>
  <si>
    <t>Welch</t>
  </si>
  <si>
    <t>Fryer</t>
  </si>
  <si>
    <t>Berry</t>
  </si>
  <si>
    <t>Matthews</t>
  </si>
  <si>
    <t>Andrew</t>
  </si>
  <si>
    <t>Steward</t>
  </si>
  <si>
    <t>Davies</t>
  </si>
  <si>
    <t>Brightwell</t>
  </si>
  <si>
    <t>Raymond</t>
  </si>
  <si>
    <t>Blackwell</t>
  </si>
  <si>
    <t>Tony</t>
  </si>
  <si>
    <t>Daniel</t>
  </si>
  <si>
    <t>Shawyer</t>
  </si>
  <si>
    <t>Lorraine</t>
  </si>
  <si>
    <t>Rory</t>
  </si>
  <si>
    <t>Fall</t>
  </si>
  <si>
    <t>Russell</t>
  </si>
  <si>
    <t>Jacob</t>
  </si>
  <si>
    <t>O'Hara</t>
  </si>
  <si>
    <t>Whelan</t>
  </si>
  <si>
    <t>Tina</t>
  </si>
  <si>
    <t>Doherty</t>
  </si>
  <si>
    <t>Robert</t>
  </si>
  <si>
    <t>Cook</t>
  </si>
  <si>
    <t>George</t>
  </si>
  <si>
    <t>Garratt</t>
  </si>
  <si>
    <t>Pompey Joggers</t>
  </si>
  <si>
    <t>Lown</t>
  </si>
  <si>
    <t>Giuseppe</t>
  </si>
  <si>
    <t>Ferla</t>
  </si>
  <si>
    <t>Hobbs</t>
  </si>
  <si>
    <t>Wendy</t>
  </si>
  <si>
    <t>England</t>
  </si>
  <si>
    <t>Heath</t>
  </si>
  <si>
    <t>Powell</t>
  </si>
  <si>
    <t xml:space="preserve">Matt </t>
  </si>
  <si>
    <t>Johnston</t>
  </si>
  <si>
    <t>Ingleby</t>
  </si>
  <si>
    <t>Clayton</t>
  </si>
  <si>
    <t>Fay</t>
  </si>
  <si>
    <t>Cripps</t>
  </si>
  <si>
    <t>Micheal</t>
  </si>
  <si>
    <t>Tillie</t>
  </si>
  <si>
    <t>Joyce</t>
  </si>
  <si>
    <t>Sian</t>
  </si>
  <si>
    <t>Kilmister</t>
  </si>
  <si>
    <t>Kathy</t>
  </si>
  <si>
    <t>Richardson</t>
  </si>
  <si>
    <t>Clariece</t>
  </si>
  <si>
    <t>Warrier</t>
  </si>
  <si>
    <t>Tracey</t>
  </si>
  <si>
    <t>Hall</t>
  </si>
  <si>
    <t>Sanga</t>
  </si>
  <si>
    <t>Cowlin</t>
  </si>
  <si>
    <t>Susannah</t>
  </si>
  <si>
    <t>Whitcombe</t>
  </si>
  <si>
    <t>Suzanne</t>
  </si>
  <si>
    <t>Clifford</t>
  </si>
  <si>
    <t>Nikki</t>
  </si>
  <si>
    <t>Mayhew</t>
  </si>
  <si>
    <t>Katharine</t>
  </si>
  <si>
    <t>Hulls</t>
  </si>
  <si>
    <t>Steve</t>
  </si>
  <si>
    <t>Barker</t>
  </si>
  <si>
    <t>Haywood</t>
  </si>
  <si>
    <t>Burton</t>
  </si>
  <si>
    <t>Hadfield</t>
  </si>
  <si>
    <t>Nick</t>
  </si>
  <si>
    <t>Tilli</t>
  </si>
  <si>
    <t>Vallender</t>
  </si>
  <si>
    <t>McGuigan</t>
  </si>
  <si>
    <t>Lara</t>
  </si>
  <si>
    <t>Durham-Dent</t>
  </si>
  <si>
    <t>Squires</t>
  </si>
  <si>
    <t>Kerryanne</t>
  </si>
  <si>
    <t>Sawyer</t>
  </si>
  <si>
    <t>Nic</t>
  </si>
  <si>
    <t>Amey</t>
  </si>
  <si>
    <t>Fiona</t>
  </si>
  <si>
    <t>Tomlinson</t>
  </si>
  <si>
    <t>Wareham</t>
  </si>
  <si>
    <t>Chichester Runners</t>
  </si>
  <si>
    <t>Morby</t>
  </si>
  <si>
    <t>Morrison</t>
  </si>
  <si>
    <t>Lowry</t>
  </si>
  <si>
    <t>Roberts</t>
  </si>
  <si>
    <t>Gallagher</t>
  </si>
  <si>
    <t>Elliott</t>
  </si>
  <si>
    <t>Rueban</t>
  </si>
  <si>
    <t>Frances</t>
  </si>
  <si>
    <t>Rose</t>
  </si>
  <si>
    <t>Harris</t>
  </si>
  <si>
    <t>Burford</t>
  </si>
  <si>
    <t>Dense</t>
  </si>
  <si>
    <t>Nicola</t>
  </si>
  <si>
    <t>Mulry</t>
  </si>
  <si>
    <t>Alan</t>
  </si>
  <si>
    <t>Hookings</t>
  </si>
  <si>
    <t>Chantelle</t>
  </si>
  <si>
    <t>Deborah</t>
  </si>
  <si>
    <t>Palmer</t>
  </si>
  <si>
    <t>Justin</t>
  </si>
  <si>
    <t>Skidmore</t>
  </si>
  <si>
    <t>Promenade Plodders</t>
  </si>
  <si>
    <t>Knight</t>
  </si>
  <si>
    <t>Down</t>
  </si>
  <si>
    <t>Teresa</t>
  </si>
  <si>
    <t>Miller</t>
  </si>
  <si>
    <t>Wilson</t>
  </si>
  <si>
    <t>Lordshill RR</t>
  </si>
  <si>
    <t>Mercer</t>
  </si>
  <si>
    <t>Rotary RR</t>
  </si>
  <si>
    <t>Road Runners</t>
  </si>
  <si>
    <t>Annali</t>
  </si>
  <si>
    <t>Court</t>
  </si>
  <si>
    <t>West</t>
  </si>
  <si>
    <t>Lines</t>
  </si>
  <si>
    <t>Gilliatt</t>
  </si>
  <si>
    <t>Emsworth Joggers</t>
  </si>
  <si>
    <t>Ramsdale</t>
  </si>
  <si>
    <t>Tone Zone</t>
  </si>
  <si>
    <t>Enola</t>
  </si>
  <si>
    <t>Harrison</t>
  </si>
  <si>
    <t>Alex</t>
  </si>
  <si>
    <t>Leighton-Goodall</t>
  </si>
  <si>
    <t>Mowbray</t>
  </si>
  <si>
    <t>Esme</t>
  </si>
  <si>
    <t>Howard</t>
  </si>
  <si>
    <t>Max</t>
  </si>
  <si>
    <t>Leeanne</t>
  </si>
  <si>
    <t>Sealy</t>
  </si>
  <si>
    <t>Strickland</t>
  </si>
  <si>
    <t>Cooter</t>
  </si>
  <si>
    <t>Euan</t>
  </si>
  <si>
    <t>Meranda</t>
  </si>
  <si>
    <t>Winter</t>
  </si>
  <si>
    <t>Houston</t>
  </si>
  <si>
    <t>Kira</t>
  </si>
  <si>
    <t>Griffin</t>
  </si>
  <si>
    <t>Jeanette</t>
  </si>
  <si>
    <t>Ralston</t>
  </si>
  <si>
    <t>Asletclark</t>
  </si>
  <si>
    <t>Akeisha</t>
  </si>
  <si>
    <t>Vella</t>
  </si>
  <si>
    <t>Neal</t>
  </si>
  <si>
    <t>Munden</t>
  </si>
  <si>
    <t>Cornford</t>
  </si>
  <si>
    <t>Bavin</t>
  </si>
  <si>
    <t>Butler</t>
  </si>
  <si>
    <t>Miles</t>
  </si>
  <si>
    <t>Symmons</t>
  </si>
  <si>
    <t>Curtis</t>
  </si>
  <si>
    <t>Dan</t>
  </si>
  <si>
    <t>Starkey</t>
  </si>
  <si>
    <t>Maria</t>
  </si>
  <si>
    <t>Leonard</t>
  </si>
  <si>
    <t>Gemma</t>
  </si>
  <si>
    <t>Green</t>
  </si>
  <si>
    <t>McAvery</t>
  </si>
  <si>
    <t>Naouele</t>
  </si>
  <si>
    <t>Mchugh</t>
  </si>
  <si>
    <t>Gooch</t>
  </si>
  <si>
    <t>Berogna</t>
  </si>
  <si>
    <t>Coombs</t>
  </si>
  <si>
    <t>Wilman</t>
  </si>
  <si>
    <t>Cecilia</t>
  </si>
  <si>
    <t>Csemiczky</t>
  </si>
  <si>
    <t>Reading RR</t>
  </si>
  <si>
    <t>Mapp</t>
  </si>
  <si>
    <t>Gordon</t>
  </si>
  <si>
    <t>Spandley</t>
  </si>
  <si>
    <t>Leigh</t>
  </si>
  <si>
    <t>Paige</t>
  </si>
  <si>
    <t>Becki</t>
  </si>
  <si>
    <t>Wimsett</t>
  </si>
  <si>
    <t>Pickering</t>
  </si>
  <si>
    <t>Emily</t>
  </si>
  <si>
    <t>Rowe</t>
  </si>
  <si>
    <t>May</t>
  </si>
  <si>
    <t>Ho</t>
  </si>
  <si>
    <t>Emson</t>
  </si>
  <si>
    <t>Windsor</t>
  </si>
  <si>
    <t>Barbara</t>
  </si>
  <si>
    <t>Hathaway</t>
  </si>
  <si>
    <t>Whitlock</t>
  </si>
  <si>
    <t>Serjent</t>
  </si>
  <si>
    <t>Steven</t>
  </si>
  <si>
    <t>Ly</t>
  </si>
  <si>
    <t>Lindsey</t>
  </si>
  <si>
    <t>Roland</t>
  </si>
  <si>
    <t>Dixon</t>
  </si>
  <si>
    <t>Kev</t>
  </si>
  <si>
    <t>Gale</t>
  </si>
  <si>
    <t>Donnarumma</t>
  </si>
  <si>
    <t>Mullen</t>
  </si>
  <si>
    <t>Charlie</t>
  </si>
  <si>
    <t>Paula</t>
  </si>
  <si>
    <t>Hedge End Runners</t>
  </si>
  <si>
    <t>Joel</t>
  </si>
  <si>
    <t>Maslin</t>
  </si>
  <si>
    <t>Flint</t>
  </si>
  <si>
    <t>Arunners</t>
  </si>
  <si>
    <t>Maureen</t>
  </si>
  <si>
    <t>Monk</t>
  </si>
  <si>
    <t>Harding</t>
  </si>
  <si>
    <t>Jenna</t>
  </si>
  <si>
    <t>Hornett</t>
  </si>
  <si>
    <t>Groussin</t>
  </si>
  <si>
    <t>Lynne</t>
  </si>
  <si>
    <t>Lemmis</t>
  </si>
  <si>
    <t>Portsmouth AC</t>
  </si>
  <si>
    <t>Jenni</t>
  </si>
  <si>
    <t>Grout</t>
  </si>
  <si>
    <t>Wroe</t>
  </si>
  <si>
    <t>House</t>
  </si>
  <si>
    <t>Chittenden</t>
  </si>
  <si>
    <t>Beverley</t>
  </si>
  <si>
    <t>Gwen</t>
  </si>
  <si>
    <t>Gina</t>
  </si>
  <si>
    <t>Westwell</t>
  </si>
  <si>
    <t>New Forest Runners</t>
  </si>
  <si>
    <t>Lomas</t>
  </si>
  <si>
    <t>Jasmine</t>
  </si>
  <si>
    <t>Baldry</t>
  </si>
  <si>
    <t>Marks</t>
  </si>
  <si>
    <t>Woodhouse</t>
  </si>
  <si>
    <t>Pople</t>
  </si>
  <si>
    <t>Mather</t>
  </si>
  <si>
    <t>Leo</t>
  </si>
  <si>
    <t>Danny</t>
  </si>
  <si>
    <t>Dagnell</t>
  </si>
  <si>
    <t>Bruce</t>
  </si>
  <si>
    <t>Cowan</t>
  </si>
  <si>
    <t>Knowles</t>
  </si>
  <si>
    <t>Meldrum</t>
  </si>
  <si>
    <t>Buckle</t>
  </si>
  <si>
    <t>Maynard</t>
  </si>
  <si>
    <t>Hodgson</t>
  </si>
  <si>
    <t>Samuel</t>
  </si>
  <si>
    <t>Worsley</t>
  </si>
  <si>
    <t>Starky</t>
  </si>
  <si>
    <t>Chistopher</t>
  </si>
  <si>
    <t>Bond</t>
  </si>
  <si>
    <t>Gilholm</t>
  </si>
  <si>
    <t>Siobhan</t>
  </si>
  <si>
    <t>Coveney</t>
  </si>
  <si>
    <t>Brooks</t>
  </si>
  <si>
    <t>Holehouse</t>
  </si>
  <si>
    <t>Cobb</t>
  </si>
  <si>
    <t>Aked</t>
  </si>
  <si>
    <t>Sally</t>
  </si>
  <si>
    <t>Gould</t>
  </si>
  <si>
    <t>Carol</t>
  </si>
  <si>
    <t>Dyer</t>
  </si>
  <si>
    <t>Rob</t>
  </si>
  <si>
    <t>Acton</t>
  </si>
  <si>
    <t>Oliver</t>
  </si>
  <si>
    <t>Carole</t>
  </si>
  <si>
    <t>Shazza</t>
  </si>
  <si>
    <t>Robinson</t>
  </si>
  <si>
    <t>Easterbrook</t>
  </si>
  <si>
    <t>Alastair</t>
  </si>
  <si>
    <t>Bancroft</t>
  </si>
  <si>
    <t>Band</t>
  </si>
  <si>
    <t>Sandra</t>
  </si>
  <si>
    <t>Humphrey</t>
  </si>
  <si>
    <t>Bullen</t>
  </si>
  <si>
    <t>Totton RC</t>
  </si>
  <si>
    <t>Locke</t>
  </si>
  <si>
    <t>Bignell</t>
  </si>
  <si>
    <t>Cheryl</t>
  </si>
  <si>
    <t>Ayres</t>
  </si>
  <si>
    <t>Fitzmaurice</t>
  </si>
  <si>
    <t>Oaten</t>
  </si>
  <si>
    <t>Cornwell</t>
  </si>
  <si>
    <t>Woods</t>
  </si>
  <si>
    <t>Clair</t>
  </si>
  <si>
    <t>Mason</t>
  </si>
  <si>
    <t>Worne</t>
  </si>
  <si>
    <t>37,32</t>
  </si>
  <si>
    <t>51,25</t>
  </si>
  <si>
    <t>55,36</t>
  </si>
  <si>
    <t>64.31</t>
  </si>
  <si>
    <t>65.0</t>
  </si>
  <si>
    <t>65.02</t>
  </si>
  <si>
    <t>65.1</t>
  </si>
  <si>
    <t>65.16</t>
  </si>
  <si>
    <t>65.31</t>
  </si>
  <si>
    <t>65.49</t>
  </si>
  <si>
    <t>66.1</t>
  </si>
  <si>
    <t>66.3</t>
  </si>
  <si>
    <t>67.23</t>
  </si>
  <si>
    <t>68.01</t>
  </si>
  <si>
    <t>69.08</t>
  </si>
  <si>
    <t>69.18</t>
  </si>
  <si>
    <t>69.26</t>
  </si>
  <si>
    <t>72.13</t>
  </si>
  <si>
    <t>75.14</t>
  </si>
  <si>
    <t>76.32</t>
  </si>
  <si>
    <t>78.26</t>
  </si>
  <si>
    <t>87.26</t>
  </si>
</sst>
</file>

<file path=xl/styles.xml><?xml version="1.0" encoding="utf-8"?>
<styleSheet xmlns="http://schemas.openxmlformats.org/spreadsheetml/2006/main">
  <numFmts count="1">
    <numFmt numFmtId="6" formatCode="&quot;£&quot;#,##0;[Red]\-&quot;£&quot;#,##0"/>
  </numFmts>
  <fonts count="13">
    <font>
      <sz val="12"/>
      <name val="Arial"/>
    </font>
    <font>
      <b/>
      <sz val="9"/>
      <name val="Times New Roman"/>
      <family val="1"/>
    </font>
    <font>
      <sz val="9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u/>
      <sz val="8"/>
      <name val="Times New Roman"/>
      <family val="1"/>
    </font>
    <font>
      <b/>
      <sz val="11"/>
      <name val="Times New Roman"/>
      <family val="1"/>
    </font>
    <font>
      <sz val="11"/>
      <color indexed="41"/>
      <name val="Times New Roman"/>
      <family val="1"/>
    </font>
    <font>
      <sz val="11"/>
      <color indexed="9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1"/>
      <color indexed="9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0" fontId="2" fillId="0" borderId="1" xfId="0" applyNumberFormat="1" applyFont="1" applyBorder="1" applyAlignment="1"/>
    <xf numFmtId="49" fontId="2" fillId="0" borderId="1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3" fillId="0" borderId="0" xfId="0" applyNumberFormat="1" applyFont="1" applyAlignment="1">
      <alignment horizontal="center" wrapText="1"/>
    </xf>
    <xf numFmtId="0" fontId="3" fillId="0" borderId="0" xfId="0" applyNumberFormat="1" applyFont="1" applyAlignment="1"/>
    <xf numFmtId="0" fontId="3" fillId="0" borderId="0" xfId="0" applyFont="1"/>
    <xf numFmtId="0" fontId="4" fillId="0" borderId="1" xfId="0" applyNumberFormat="1" applyFont="1" applyBorder="1" applyAlignment="1"/>
    <xf numFmtId="0" fontId="4" fillId="0" borderId="0" xfId="0" applyNumberFormat="1" applyFont="1" applyAlignment="1"/>
    <xf numFmtId="0" fontId="5" fillId="0" borderId="0" xfId="0" applyNumberFormat="1" applyFont="1" applyAlignment="1"/>
    <xf numFmtId="49" fontId="4" fillId="0" borderId="0" xfId="0" applyNumberFormat="1" applyFont="1" applyAlignment="1"/>
    <xf numFmtId="0" fontId="4" fillId="0" borderId="0" xfId="0" applyNumberFormat="1" applyFont="1" applyAlignment="1">
      <alignment horizontal="center"/>
    </xf>
    <xf numFmtId="0" fontId="3" fillId="2" borderId="0" xfId="0" applyNumberFormat="1" applyFont="1" applyFill="1" applyBorder="1" applyAlignment="1">
      <alignment horizontal="center" wrapText="1"/>
    </xf>
    <xf numFmtId="0" fontId="3" fillId="2" borderId="0" xfId="0" applyNumberFormat="1" applyFont="1" applyFill="1" applyAlignment="1">
      <alignment horizontal="center" wrapText="1"/>
    </xf>
    <xf numFmtId="0" fontId="6" fillId="3" borderId="2" xfId="0" applyNumberFormat="1" applyFont="1" applyFill="1" applyBorder="1" applyAlignment="1">
      <alignment horizontal="center" wrapText="1"/>
    </xf>
    <xf numFmtId="0" fontId="9" fillId="0" borderId="0" xfId="0" applyNumberFormat="1" applyFont="1" applyAlignment="1">
      <alignment horizontal="center" wrapText="1"/>
    </xf>
    <xf numFmtId="0" fontId="9" fillId="0" borderId="0" xfId="0" applyNumberFormat="1" applyFont="1" applyAlignment="1"/>
    <xf numFmtId="0" fontId="9" fillId="4" borderId="0" xfId="0" applyNumberFormat="1" applyFont="1" applyFill="1" applyBorder="1" applyAlignment="1">
      <alignment horizontal="center"/>
    </xf>
    <xf numFmtId="0" fontId="9" fillId="0" borderId="0" xfId="0" applyNumberFormat="1" applyFont="1" applyBorder="1" applyAlignment="1"/>
    <xf numFmtId="0" fontId="7" fillId="4" borderId="0" xfId="0" applyNumberFormat="1" applyFont="1" applyFill="1" applyAlignment="1"/>
    <xf numFmtId="0" fontId="8" fillId="0" borderId="0" xfId="0" applyNumberFormat="1" applyFont="1" applyAlignment="1"/>
    <xf numFmtId="0" fontId="9" fillId="0" borderId="0" xfId="0" applyNumberFormat="1" applyFont="1" applyFill="1" applyBorder="1" applyAlignment="1">
      <alignment horizontal="center"/>
    </xf>
    <xf numFmtId="0" fontId="9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right"/>
    </xf>
    <xf numFmtId="2" fontId="2" fillId="0" borderId="1" xfId="0" applyNumberFormat="1" applyFont="1" applyBorder="1" applyAlignment="1">
      <alignment horizontal="center" wrapText="1"/>
    </xf>
    <xf numFmtId="0" fontId="10" fillId="0" borderId="0" xfId="0" applyNumberFormat="1" applyFont="1" applyBorder="1" applyAlignment="1"/>
    <xf numFmtId="0" fontId="11" fillId="0" borderId="0" xfId="0" applyNumberFormat="1" applyFont="1" applyAlignment="1">
      <alignment wrapText="1"/>
    </xf>
    <xf numFmtId="0" fontId="6" fillId="3" borderId="0" xfId="0" applyNumberFormat="1" applyFont="1" applyFill="1" applyBorder="1" applyAlignment="1">
      <alignment horizontal="center" wrapText="1"/>
    </xf>
    <xf numFmtId="6" fontId="8" fillId="0" borderId="0" xfId="0" applyNumberFormat="1" applyFont="1" applyAlignment="1"/>
    <xf numFmtId="0" fontId="10" fillId="4" borderId="0" xfId="0" applyNumberFormat="1" applyFont="1" applyFill="1" applyBorder="1" applyAlignment="1">
      <alignment horizontal="center"/>
    </xf>
    <xf numFmtId="0" fontId="10" fillId="0" borderId="0" xfId="0" applyNumberFormat="1" applyFont="1" applyBorder="1" applyAlignment="1">
      <alignment horizontal="center"/>
    </xf>
    <xf numFmtId="0" fontId="2" fillId="0" borderId="0" xfId="0" applyNumberFormat="1" applyFont="1" applyAlignment="1"/>
    <xf numFmtId="0" fontId="12" fillId="0" borderId="0" xfId="0" applyFont="1"/>
    <xf numFmtId="0" fontId="12" fillId="0" borderId="0" xfId="0" applyFont="1" applyFill="1" applyBorder="1"/>
    <xf numFmtId="0" fontId="12" fillId="0" borderId="0" xfId="0" applyNumberFormat="1" applyFont="1" applyFill="1" applyBorder="1" applyAlignment="1"/>
    <xf numFmtId="0" fontId="12" fillId="0" borderId="0" xfId="0" applyNumberFormat="1" applyFont="1" applyBorder="1" applyAlignme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IQ370"/>
  <sheetViews>
    <sheetView showOutlineSymbols="0" topLeftCell="A330" zoomScale="87" zoomScaleNormal="87" zoomScalePageLayoutView="70" workbookViewId="0">
      <selection activeCell="F2" sqref="F2:G351"/>
    </sheetView>
  </sheetViews>
  <sheetFormatPr defaultColWidth="9.6328125" defaultRowHeight="13.8"/>
  <cols>
    <col min="1" max="1" width="6.81640625" style="19" customWidth="1"/>
    <col min="2" max="2" width="10.6328125" style="19" customWidth="1"/>
    <col min="3" max="3" width="16" style="19" customWidth="1"/>
    <col min="4" max="4" width="16.08984375" style="19" customWidth="1"/>
    <col min="5" max="5" width="3.81640625" style="19" bestFit="1" customWidth="1"/>
    <col min="6" max="6" width="4.6328125" style="19" customWidth="1"/>
    <col min="7" max="7" width="4.6328125" style="25" customWidth="1"/>
    <col min="8" max="8" width="12.81640625" style="19" customWidth="1"/>
    <col min="9" max="9" width="11.453125" style="19" bestFit="1" customWidth="1"/>
    <col min="10" max="10" width="11.453125" style="19" customWidth="1"/>
    <col min="11" max="11" width="6.90625" style="19" customWidth="1"/>
    <col min="12" max="12" width="6.54296875" style="19" customWidth="1"/>
    <col min="13" max="13" width="7.81640625" style="22" customWidth="1"/>
    <col min="14" max="14" width="5.08984375" style="23" customWidth="1"/>
    <col min="15" max="15" width="3.36328125" style="19" bestFit="1" customWidth="1"/>
    <col min="16" max="251" width="6.6328125" style="19" customWidth="1"/>
    <col min="252" max="16384" width="9.6328125" style="19"/>
  </cols>
  <sheetData>
    <row r="1" spans="1:251" ht="28.2" thickBot="1">
      <c r="A1" s="17" t="s">
        <v>0</v>
      </c>
      <c r="B1" s="17" t="s">
        <v>5</v>
      </c>
      <c r="C1" s="17" t="s">
        <v>1</v>
      </c>
      <c r="D1" s="17" t="s">
        <v>6</v>
      </c>
      <c r="E1" s="17" t="s">
        <v>9</v>
      </c>
      <c r="F1" s="17" t="s">
        <v>10</v>
      </c>
      <c r="G1" s="17" t="s">
        <v>11</v>
      </c>
      <c r="H1" s="17" t="s">
        <v>12</v>
      </c>
      <c r="I1" s="17" t="s">
        <v>13</v>
      </c>
      <c r="J1" s="17" t="s">
        <v>14</v>
      </c>
      <c r="K1" s="17" t="s">
        <v>15</v>
      </c>
      <c r="L1" s="30" t="s">
        <v>207</v>
      </c>
      <c r="M1"/>
      <c r="N1" s="29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8"/>
      <c r="CD1" s="18"/>
      <c r="CE1" s="18"/>
      <c r="CF1" s="18"/>
      <c r="CG1" s="18"/>
      <c r="CH1" s="18"/>
      <c r="CI1" s="18"/>
      <c r="CJ1" s="18"/>
      <c r="CK1" s="18"/>
      <c r="CL1" s="18"/>
      <c r="CM1" s="18"/>
      <c r="CN1" s="18"/>
      <c r="CO1" s="18"/>
      <c r="CP1" s="18"/>
      <c r="CQ1" s="18"/>
      <c r="CR1" s="18"/>
      <c r="CS1" s="18"/>
      <c r="CT1" s="18"/>
      <c r="CU1" s="18"/>
      <c r="CV1" s="18"/>
      <c r="CW1" s="18"/>
      <c r="CX1" s="18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8"/>
      <c r="DK1" s="18"/>
      <c r="DL1" s="18"/>
      <c r="DM1" s="18"/>
      <c r="DN1" s="18"/>
      <c r="DO1" s="18"/>
      <c r="DP1" s="18"/>
      <c r="DQ1" s="18"/>
      <c r="DR1" s="18"/>
      <c r="DS1" s="18"/>
      <c r="DT1" s="18"/>
      <c r="DU1" s="18"/>
      <c r="DV1" s="18"/>
      <c r="DW1" s="18"/>
      <c r="DX1" s="18"/>
      <c r="DY1" s="18"/>
      <c r="DZ1" s="18"/>
      <c r="EA1" s="18"/>
      <c r="EB1" s="18"/>
      <c r="EC1" s="18"/>
      <c r="ED1" s="18"/>
      <c r="EE1" s="18"/>
      <c r="EF1" s="18"/>
      <c r="EG1" s="18"/>
      <c r="EH1" s="18"/>
      <c r="EI1" s="18"/>
      <c r="EJ1" s="18"/>
      <c r="EK1" s="18"/>
      <c r="EL1" s="18"/>
      <c r="EM1" s="18"/>
      <c r="EN1" s="18"/>
      <c r="EO1" s="18"/>
      <c r="EP1" s="18"/>
      <c r="EQ1" s="18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  <c r="FG1" s="18"/>
      <c r="FH1" s="18"/>
      <c r="FI1" s="18"/>
      <c r="FJ1" s="18"/>
      <c r="FK1" s="18"/>
      <c r="FL1" s="18"/>
      <c r="FM1" s="18"/>
      <c r="FN1" s="18"/>
      <c r="FO1" s="18"/>
      <c r="FP1" s="18"/>
      <c r="FQ1" s="18"/>
      <c r="FR1" s="18"/>
      <c r="FS1" s="18"/>
      <c r="FT1" s="18"/>
      <c r="FU1" s="18"/>
      <c r="FV1" s="18"/>
      <c r="FW1" s="18"/>
      <c r="FX1" s="18"/>
      <c r="FY1" s="18"/>
      <c r="FZ1" s="18"/>
      <c r="GA1" s="18"/>
      <c r="GB1" s="18"/>
      <c r="GC1" s="18"/>
      <c r="GD1" s="18"/>
      <c r="GE1" s="18"/>
      <c r="GF1" s="18"/>
      <c r="GG1" s="18"/>
      <c r="GH1" s="18"/>
      <c r="GI1" s="18"/>
      <c r="GJ1" s="18"/>
      <c r="GK1" s="18"/>
      <c r="GL1" s="18"/>
      <c r="GM1" s="18"/>
      <c r="GN1" s="18"/>
      <c r="GO1" s="18"/>
      <c r="GP1" s="18"/>
      <c r="GQ1" s="18"/>
      <c r="GR1" s="18"/>
      <c r="GS1" s="18"/>
      <c r="GT1" s="18"/>
      <c r="GU1" s="18"/>
      <c r="GV1" s="18"/>
      <c r="GW1" s="18"/>
      <c r="GX1" s="18"/>
      <c r="GY1" s="18"/>
      <c r="GZ1" s="18"/>
      <c r="HA1" s="18"/>
      <c r="HB1" s="18"/>
      <c r="HC1" s="18"/>
      <c r="HD1" s="18"/>
      <c r="HE1" s="18"/>
      <c r="HF1" s="18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ID1" s="18"/>
      <c r="IE1" s="18"/>
      <c r="IF1" s="18"/>
      <c r="IG1" s="18"/>
      <c r="IH1" s="18"/>
      <c r="II1" s="18"/>
      <c r="IJ1" s="18"/>
      <c r="IK1" s="18"/>
      <c r="IL1" s="18"/>
      <c r="IM1" s="18"/>
      <c r="IN1" s="18"/>
      <c r="IO1" s="18"/>
      <c r="IP1" s="18"/>
      <c r="IQ1" s="18"/>
    </row>
    <row r="2" spans="1:251" ht="15.6">
      <c r="A2" s="20">
        <v>1</v>
      </c>
      <c r="B2" s="35" t="s">
        <v>85</v>
      </c>
      <c r="C2" s="35" t="s">
        <v>138</v>
      </c>
      <c r="D2" s="35" t="s">
        <v>35</v>
      </c>
      <c r="E2" s="32" t="str">
        <f t="shared" ref="E2:E65" si="0">IF(AND(F2&lt;&gt;"",G2&lt;&gt;""),IF(F2="M","M","W")&amp;IF(G2&lt;18,"15",IF(G2&lt;40,"S",IF(G2&lt;50,"40",IF(G2&lt;60,"50",IF(G2&lt;70,"60","70"))))),"")</f>
        <v>M40</v>
      </c>
      <c r="F2" s="39" t="s">
        <v>36</v>
      </c>
      <c r="G2" s="40">
        <v>46</v>
      </c>
      <c r="H2"/>
      <c r="I2"/>
      <c r="J2"/>
      <c r="K2"/>
      <c r="L2"/>
      <c r="M2" s="22" t="s">
        <v>206</v>
      </c>
    </row>
    <row r="3" spans="1:251" s="24" customFormat="1" ht="15.6">
      <c r="A3" s="20">
        <v>2</v>
      </c>
      <c r="B3" s="35" t="s">
        <v>298</v>
      </c>
      <c r="C3" s="35" t="s">
        <v>299</v>
      </c>
      <c r="D3" s="35" t="s">
        <v>300</v>
      </c>
      <c r="E3" s="32" t="str">
        <f t="shared" si="0"/>
        <v>M50</v>
      </c>
      <c r="F3" s="39" t="s">
        <v>36</v>
      </c>
      <c r="G3" s="40">
        <v>50</v>
      </c>
      <c r="H3"/>
      <c r="I3"/>
      <c r="J3"/>
      <c r="K3"/>
      <c r="L3"/>
      <c r="M3" s="22" t="str">
        <f>F3&amp;D3</f>
        <v>MPompey Joggers</v>
      </c>
      <c r="N3" s="23"/>
      <c r="O3" s="19"/>
    </row>
    <row r="4" spans="1:251" ht="15.6">
      <c r="A4" s="20">
        <v>3</v>
      </c>
      <c r="B4" s="35" t="s">
        <v>57</v>
      </c>
      <c r="C4" s="35" t="s">
        <v>56</v>
      </c>
      <c r="D4" s="35" t="s">
        <v>300</v>
      </c>
      <c r="E4" s="32" t="str">
        <f t="shared" si="0"/>
        <v>M50</v>
      </c>
      <c r="F4" s="39" t="s">
        <v>36</v>
      </c>
      <c r="G4" s="40">
        <v>52</v>
      </c>
      <c r="H4"/>
      <c r="I4"/>
      <c r="J4"/>
      <c r="K4"/>
      <c r="L4"/>
      <c r="M4" s="22" t="str">
        <f>F4&amp;D4</f>
        <v>MPompey Joggers</v>
      </c>
      <c r="N4" s="31">
        <v>2</v>
      </c>
    </row>
    <row r="5" spans="1:251" ht="15.6">
      <c r="A5" s="20">
        <v>4</v>
      </c>
      <c r="B5" s="36" t="s">
        <v>93</v>
      </c>
      <c r="C5" s="36" t="s">
        <v>94</v>
      </c>
      <c r="D5" s="36" t="s">
        <v>3</v>
      </c>
      <c r="E5" s="32" t="str">
        <f t="shared" si="0"/>
        <v>WS</v>
      </c>
      <c r="F5" s="39" t="s">
        <v>38</v>
      </c>
      <c r="G5" s="40">
        <v>29</v>
      </c>
      <c r="H5"/>
      <c r="I5"/>
      <c r="J5"/>
      <c r="K5"/>
      <c r="L5"/>
      <c r="M5" s="22" t="str">
        <f t="shared" ref="M5:M68" si="1">F5&amp;D5</f>
        <v>FUnattached</v>
      </c>
    </row>
    <row r="6" spans="1:251" ht="15.6">
      <c r="A6" s="20">
        <v>5</v>
      </c>
      <c r="B6" s="36" t="s">
        <v>37</v>
      </c>
      <c r="C6" s="36" t="s">
        <v>301</v>
      </c>
      <c r="D6" s="36" t="s">
        <v>35</v>
      </c>
      <c r="E6" s="32" t="str">
        <f t="shared" si="0"/>
        <v>WS</v>
      </c>
      <c r="F6" s="39" t="s">
        <v>38</v>
      </c>
      <c r="G6" s="40">
        <v>38</v>
      </c>
      <c r="H6"/>
      <c r="I6"/>
      <c r="J6"/>
      <c r="K6"/>
      <c r="L6"/>
      <c r="M6" s="22" t="str">
        <f t="shared" si="1"/>
        <v>FVictory AC</v>
      </c>
    </row>
    <row r="7" spans="1:251" ht="15.6">
      <c r="A7" s="20">
        <v>6</v>
      </c>
      <c r="B7" s="36" t="s">
        <v>302</v>
      </c>
      <c r="C7" s="36" t="s">
        <v>303</v>
      </c>
      <c r="D7" s="36" t="s">
        <v>3</v>
      </c>
      <c r="E7" s="32" t="str">
        <f t="shared" si="0"/>
        <v>M70</v>
      </c>
      <c r="F7" s="39" t="s">
        <v>36</v>
      </c>
      <c r="G7" s="40">
        <v>76</v>
      </c>
      <c r="H7"/>
      <c r="I7"/>
      <c r="J7"/>
      <c r="K7"/>
      <c r="L7"/>
      <c r="M7" s="22" t="str">
        <f t="shared" si="1"/>
        <v>MUnattached</v>
      </c>
    </row>
    <row r="8" spans="1:251" ht="15.6">
      <c r="A8" s="20">
        <v>7</v>
      </c>
      <c r="B8" s="36" t="s">
        <v>288</v>
      </c>
      <c r="C8" s="36" t="s">
        <v>289</v>
      </c>
      <c r="D8" s="36" t="s">
        <v>170</v>
      </c>
      <c r="E8" s="32" t="str">
        <f t="shared" si="0"/>
        <v>M50</v>
      </c>
      <c r="F8" s="39" t="s">
        <v>36</v>
      </c>
      <c r="G8" s="40">
        <v>59</v>
      </c>
      <c r="H8"/>
      <c r="I8"/>
      <c r="J8"/>
      <c r="K8"/>
      <c r="L8"/>
      <c r="M8" s="22" t="str">
        <f t="shared" si="1"/>
        <v>MGosport RR</v>
      </c>
    </row>
    <row r="9" spans="1:251" ht="15.6">
      <c r="A9" s="20">
        <v>8</v>
      </c>
      <c r="B9" s="36" t="s">
        <v>140</v>
      </c>
      <c r="C9" s="36" t="s">
        <v>196</v>
      </c>
      <c r="D9" s="36" t="s">
        <v>170</v>
      </c>
      <c r="E9" s="32" t="str">
        <f t="shared" si="0"/>
        <v>WS</v>
      </c>
      <c r="F9" s="39" t="s">
        <v>38</v>
      </c>
      <c r="G9" s="40">
        <v>38</v>
      </c>
      <c r="H9"/>
      <c r="I9"/>
      <c r="J9"/>
      <c r="K9"/>
      <c r="L9"/>
      <c r="M9" s="22" t="str">
        <f t="shared" si="1"/>
        <v>FGosport RR</v>
      </c>
    </row>
    <row r="10" spans="1:251" ht="15.6">
      <c r="A10" s="20">
        <v>9</v>
      </c>
      <c r="B10" s="36" t="s">
        <v>63</v>
      </c>
      <c r="C10" s="36" t="s">
        <v>216</v>
      </c>
      <c r="D10" s="36" t="s">
        <v>35</v>
      </c>
      <c r="E10" s="32" t="str">
        <f t="shared" si="0"/>
        <v>MS</v>
      </c>
      <c r="F10" s="39" t="s">
        <v>36</v>
      </c>
      <c r="G10" s="40">
        <v>39</v>
      </c>
      <c r="H10"/>
      <c r="I10"/>
      <c r="J10"/>
      <c r="K10"/>
      <c r="L10"/>
      <c r="M10" s="22" t="str">
        <f t="shared" si="1"/>
        <v>MVictory AC</v>
      </c>
    </row>
    <row r="11" spans="1:251" ht="15.6">
      <c r="A11" s="20">
        <v>10</v>
      </c>
      <c r="B11" s="36" t="s">
        <v>125</v>
      </c>
      <c r="C11" s="36" t="s">
        <v>304</v>
      </c>
      <c r="D11" s="36" t="s">
        <v>3</v>
      </c>
      <c r="E11" s="32" t="str">
        <f t="shared" si="0"/>
        <v>M60</v>
      </c>
      <c r="F11" s="39" t="s">
        <v>36</v>
      </c>
      <c r="G11" s="40">
        <v>62</v>
      </c>
      <c r="H11"/>
      <c r="I11"/>
      <c r="J11"/>
      <c r="K11"/>
      <c r="L11"/>
      <c r="M11" s="22" t="str">
        <f t="shared" si="1"/>
        <v>MUnattached</v>
      </c>
    </row>
    <row r="12" spans="1:251" ht="15.6">
      <c r="A12" s="20">
        <v>11</v>
      </c>
      <c r="B12" s="36" t="s">
        <v>305</v>
      </c>
      <c r="C12" s="36" t="s">
        <v>306</v>
      </c>
      <c r="D12" s="36" t="s">
        <v>170</v>
      </c>
      <c r="E12" s="32" t="str">
        <f t="shared" si="0"/>
        <v>W50</v>
      </c>
      <c r="F12" s="39" t="s">
        <v>38</v>
      </c>
      <c r="G12" s="40">
        <v>51</v>
      </c>
      <c r="H12"/>
      <c r="I12"/>
      <c r="J12"/>
      <c r="K12"/>
      <c r="L12"/>
      <c r="M12" s="22" t="str">
        <f t="shared" si="1"/>
        <v>FGosport RR</v>
      </c>
    </row>
    <row r="13" spans="1:251" ht="15.6">
      <c r="A13" s="20">
        <v>12</v>
      </c>
      <c r="B13" s="36" t="s">
        <v>157</v>
      </c>
      <c r="C13" s="36" t="s">
        <v>268</v>
      </c>
      <c r="D13" s="36" t="s">
        <v>170</v>
      </c>
      <c r="E13" s="32" t="str">
        <f t="shared" si="0"/>
        <v>W40</v>
      </c>
      <c r="F13" s="39" t="s">
        <v>38</v>
      </c>
      <c r="G13" s="40">
        <v>46</v>
      </c>
      <c r="H13"/>
      <c r="I13"/>
      <c r="J13"/>
      <c r="K13"/>
      <c r="L13"/>
      <c r="M13" s="22" t="str">
        <f t="shared" si="1"/>
        <v>FGosport RR</v>
      </c>
      <c r="AA13"/>
    </row>
    <row r="14" spans="1:251" ht="15.6">
      <c r="A14" s="20">
        <v>13</v>
      </c>
      <c r="B14" s="36" t="s">
        <v>101</v>
      </c>
      <c r="C14" s="36" t="s">
        <v>180</v>
      </c>
      <c r="D14" s="36" t="s">
        <v>170</v>
      </c>
      <c r="E14" s="32" t="str">
        <f t="shared" si="0"/>
        <v>W40</v>
      </c>
      <c r="F14" s="39" t="s">
        <v>38</v>
      </c>
      <c r="G14" s="40">
        <v>43</v>
      </c>
      <c r="H14"/>
      <c r="I14"/>
      <c r="J14"/>
      <c r="K14"/>
      <c r="L14"/>
      <c r="M14" s="22" t="str">
        <f t="shared" si="1"/>
        <v>FGosport RR</v>
      </c>
    </row>
    <row r="15" spans="1:251" ht="15.6">
      <c r="A15" s="20">
        <v>14</v>
      </c>
      <c r="B15" s="36" t="s">
        <v>130</v>
      </c>
      <c r="C15" s="36" t="s">
        <v>307</v>
      </c>
      <c r="D15" s="36" t="s">
        <v>35</v>
      </c>
      <c r="E15" s="32" t="str">
        <f t="shared" si="0"/>
        <v>WS</v>
      </c>
      <c r="F15" s="39" t="s">
        <v>38</v>
      </c>
      <c r="G15" s="40">
        <v>39</v>
      </c>
      <c r="H15"/>
      <c r="I15"/>
      <c r="J15"/>
      <c r="K15"/>
      <c r="L15"/>
      <c r="M15" s="22" t="str">
        <f t="shared" si="1"/>
        <v>FVictory AC</v>
      </c>
    </row>
    <row r="16" spans="1:251" ht="15.6">
      <c r="A16" s="20">
        <v>15</v>
      </c>
      <c r="B16" s="36" t="s">
        <v>62</v>
      </c>
      <c r="C16" s="36" t="s">
        <v>308</v>
      </c>
      <c r="D16" s="36" t="s">
        <v>253</v>
      </c>
      <c r="E16" s="32" t="str">
        <f t="shared" si="0"/>
        <v>W40</v>
      </c>
      <c r="F16" s="39" t="s">
        <v>38</v>
      </c>
      <c r="G16" s="40">
        <v>42</v>
      </c>
      <c r="H16"/>
      <c r="I16"/>
      <c r="J16"/>
      <c r="K16"/>
      <c r="L16"/>
      <c r="M16" s="22" t="str">
        <f t="shared" si="1"/>
        <v>FFareham Crusaders</v>
      </c>
    </row>
    <row r="17" spans="1:13" ht="15.6">
      <c r="A17" s="20">
        <v>16</v>
      </c>
      <c r="B17" s="36" t="s">
        <v>120</v>
      </c>
      <c r="C17" s="36" t="s">
        <v>218</v>
      </c>
      <c r="D17" s="36" t="s">
        <v>35</v>
      </c>
      <c r="E17" s="32" t="str">
        <f t="shared" si="0"/>
        <v>WS</v>
      </c>
      <c r="F17" s="39" t="s">
        <v>38</v>
      </c>
      <c r="G17" s="40">
        <v>38</v>
      </c>
      <c r="H17"/>
      <c r="I17"/>
      <c r="J17"/>
      <c r="K17"/>
      <c r="L17"/>
      <c r="M17" s="22" t="str">
        <f t="shared" si="1"/>
        <v>FVictory AC</v>
      </c>
    </row>
    <row r="18" spans="1:13" ht="15.6">
      <c r="A18" s="20">
        <v>17</v>
      </c>
      <c r="B18" s="36" t="s">
        <v>309</v>
      </c>
      <c r="C18" s="36" t="s">
        <v>218</v>
      </c>
      <c r="D18" s="36" t="s">
        <v>35</v>
      </c>
      <c r="E18" s="32" t="str">
        <f t="shared" si="0"/>
        <v>MS</v>
      </c>
      <c r="F18" s="39" t="s">
        <v>36</v>
      </c>
      <c r="G18" s="40">
        <v>37</v>
      </c>
      <c r="H18"/>
      <c r="I18"/>
      <c r="J18"/>
      <c r="K18"/>
      <c r="L18"/>
      <c r="M18" s="22" t="str">
        <f t="shared" si="1"/>
        <v>MVictory AC</v>
      </c>
    </row>
    <row r="19" spans="1:13" ht="15.6">
      <c r="A19" s="20">
        <v>18</v>
      </c>
      <c r="B19" s="36" t="s">
        <v>58</v>
      </c>
      <c r="C19" s="36" t="s">
        <v>59</v>
      </c>
      <c r="D19" s="36" t="s">
        <v>3</v>
      </c>
      <c r="E19" s="32" t="str">
        <f t="shared" si="0"/>
        <v>M50</v>
      </c>
      <c r="F19" s="39" t="s">
        <v>36</v>
      </c>
      <c r="G19" s="40">
        <v>52</v>
      </c>
      <c r="H19"/>
      <c r="I19"/>
      <c r="J19"/>
      <c r="K19"/>
      <c r="L19"/>
      <c r="M19" s="22" t="str">
        <f t="shared" si="1"/>
        <v>MUnattached</v>
      </c>
    </row>
    <row r="20" spans="1:13" ht="15.6">
      <c r="A20" s="20">
        <v>19</v>
      </c>
      <c r="B20" s="36" t="s">
        <v>67</v>
      </c>
      <c r="C20" s="36" t="s">
        <v>98</v>
      </c>
      <c r="D20" s="36" t="s">
        <v>35</v>
      </c>
      <c r="E20" s="32" t="str">
        <f t="shared" si="0"/>
        <v>WS</v>
      </c>
      <c r="F20" s="39" t="s">
        <v>38</v>
      </c>
      <c r="G20" s="40">
        <v>30</v>
      </c>
      <c r="H20"/>
      <c r="I20"/>
      <c r="J20"/>
      <c r="K20"/>
      <c r="L20"/>
      <c r="M20" s="22" t="str">
        <f t="shared" si="1"/>
        <v>FVictory AC</v>
      </c>
    </row>
    <row r="21" spans="1:13" ht="15.6">
      <c r="A21" s="20">
        <v>20</v>
      </c>
      <c r="B21" s="36" t="s">
        <v>121</v>
      </c>
      <c r="C21" s="36" t="s">
        <v>277</v>
      </c>
      <c r="D21" s="36" t="s">
        <v>3</v>
      </c>
      <c r="E21" s="32" t="str">
        <f t="shared" si="0"/>
        <v>MS</v>
      </c>
      <c r="F21" s="39" t="s">
        <v>36</v>
      </c>
      <c r="G21" s="40">
        <v>37</v>
      </c>
      <c r="H21"/>
      <c r="I21"/>
      <c r="J21"/>
      <c r="K21"/>
      <c r="L21"/>
      <c r="M21" s="22" t="str">
        <f t="shared" si="1"/>
        <v>MUnattached</v>
      </c>
    </row>
    <row r="22" spans="1:13" ht="15.6">
      <c r="A22" s="20">
        <v>21</v>
      </c>
      <c r="B22" s="36" t="s">
        <v>58</v>
      </c>
      <c r="C22" s="36" t="s">
        <v>310</v>
      </c>
      <c r="D22" s="36" t="s">
        <v>3</v>
      </c>
      <c r="E22" s="32" t="str">
        <f t="shared" si="0"/>
        <v>MS</v>
      </c>
      <c r="F22" s="39" t="s">
        <v>36</v>
      </c>
      <c r="G22" s="40">
        <v>37</v>
      </c>
      <c r="H22"/>
      <c r="I22"/>
      <c r="J22"/>
      <c r="K22"/>
      <c r="L22"/>
      <c r="M22" s="22" t="str">
        <f t="shared" si="1"/>
        <v>MUnattached</v>
      </c>
    </row>
    <row r="23" spans="1:13" ht="15.6">
      <c r="A23" s="20">
        <v>22</v>
      </c>
      <c r="B23" s="36" t="s">
        <v>70</v>
      </c>
      <c r="C23" s="36" t="s">
        <v>311</v>
      </c>
      <c r="D23" s="36" t="s">
        <v>3</v>
      </c>
      <c r="E23" s="32" t="str">
        <f t="shared" si="0"/>
        <v>M40</v>
      </c>
      <c r="F23" s="39" t="s">
        <v>36</v>
      </c>
      <c r="G23" s="40">
        <v>44</v>
      </c>
      <c r="H23"/>
      <c r="I23"/>
      <c r="J23"/>
      <c r="K23"/>
      <c r="L23"/>
      <c r="M23" s="22" t="str">
        <f t="shared" si="1"/>
        <v>MUnattached</v>
      </c>
    </row>
    <row r="24" spans="1:13" ht="15.6">
      <c r="A24" s="20">
        <v>23</v>
      </c>
      <c r="B24" s="36" t="s">
        <v>296</v>
      </c>
      <c r="C24" s="36" t="s">
        <v>312</v>
      </c>
      <c r="D24" s="36" t="s">
        <v>3</v>
      </c>
      <c r="E24" s="32" t="str">
        <f t="shared" si="0"/>
        <v>M50</v>
      </c>
      <c r="F24" s="39" t="s">
        <v>36</v>
      </c>
      <c r="G24" s="40">
        <v>55</v>
      </c>
      <c r="H24"/>
      <c r="I24"/>
      <c r="J24"/>
      <c r="K24"/>
      <c r="L24"/>
      <c r="M24" s="22" t="str">
        <f t="shared" si="1"/>
        <v>MUnattached</v>
      </c>
    </row>
    <row r="25" spans="1:13" ht="15.6">
      <c r="A25" s="20">
        <v>24</v>
      </c>
      <c r="B25" s="36" t="s">
        <v>313</v>
      </c>
      <c r="C25" s="36" t="s">
        <v>314</v>
      </c>
      <c r="D25" s="36" t="s">
        <v>3</v>
      </c>
      <c r="E25" s="32" t="str">
        <f t="shared" si="0"/>
        <v>WS</v>
      </c>
      <c r="F25" s="39" t="s">
        <v>38</v>
      </c>
      <c r="G25" s="40">
        <v>39</v>
      </c>
      <c r="H25"/>
      <c r="I25"/>
      <c r="J25"/>
      <c r="K25"/>
      <c r="L25"/>
      <c r="M25" s="22" t="str">
        <f t="shared" si="1"/>
        <v>FUnattached</v>
      </c>
    </row>
    <row r="26" spans="1:13" ht="15.6">
      <c r="A26" s="20">
        <v>25</v>
      </c>
      <c r="B26" s="36" t="s">
        <v>315</v>
      </c>
      <c r="C26" s="36" t="s">
        <v>105</v>
      </c>
      <c r="D26" s="36" t="s">
        <v>3</v>
      </c>
      <c r="E26" s="32" t="str">
        <f t="shared" si="0"/>
        <v>M60</v>
      </c>
      <c r="F26" s="39" t="s">
        <v>36</v>
      </c>
      <c r="G26" s="40">
        <v>63</v>
      </c>
      <c r="H26"/>
      <c r="I26"/>
      <c r="J26"/>
      <c r="K26"/>
      <c r="L26"/>
      <c r="M26" s="22" t="str">
        <f t="shared" si="1"/>
        <v>MUnattached</v>
      </c>
    </row>
    <row r="27" spans="1:13" ht="15.6">
      <c r="A27" s="20">
        <v>26</v>
      </c>
      <c r="B27" s="36" t="s">
        <v>316</v>
      </c>
      <c r="C27" s="36" t="s">
        <v>310</v>
      </c>
      <c r="D27" s="36" t="s">
        <v>111</v>
      </c>
      <c r="E27" s="32" t="str">
        <f t="shared" si="0"/>
        <v>WS</v>
      </c>
      <c r="F27" s="39" t="s">
        <v>38</v>
      </c>
      <c r="G27" s="40">
        <v>28</v>
      </c>
      <c r="H27"/>
      <c r="I27"/>
      <c r="J27"/>
      <c r="K27"/>
      <c r="L27"/>
      <c r="M27" s="22" t="str">
        <f t="shared" si="1"/>
        <v>FDenmead Striders</v>
      </c>
    </row>
    <row r="28" spans="1:13" ht="15.6">
      <c r="A28" s="20">
        <v>27</v>
      </c>
      <c r="B28" s="36" t="s">
        <v>54</v>
      </c>
      <c r="C28" s="36" t="s">
        <v>55</v>
      </c>
      <c r="D28" s="36" t="s">
        <v>35</v>
      </c>
      <c r="E28" s="32" t="str">
        <f t="shared" si="0"/>
        <v>WS</v>
      </c>
      <c r="F28" s="39" t="s">
        <v>38</v>
      </c>
      <c r="G28" s="40">
        <v>33</v>
      </c>
      <c r="H28"/>
      <c r="I28"/>
      <c r="J28"/>
      <c r="K28"/>
      <c r="L28"/>
      <c r="M28" s="22" t="str">
        <f t="shared" si="1"/>
        <v>FVictory AC</v>
      </c>
    </row>
    <row r="29" spans="1:13" ht="15.6">
      <c r="A29" s="20">
        <v>28</v>
      </c>
      <c r="B29" s="36" t="s">
        <v>101</v>
      </c>
      <c r="C29" s="36" t="s">
        <v>317</v>
      </c>
      <c r="D29" s="36" t="s">
        <v>300</v>
      </c>
      <c r="E29" s="32" t="str">
        <f t="shared" si="0"/>
        <v>W40</v>
      </c>
      <c r="F29" s="39" t="s">
        <v>38</v>
      </c>
      <c r="G29" s="40">
        <v>46</v>
      </c>
      <c r="H29"/>
      <c r="I29"/>
      <c r="J29"/>
      <c r="K29"/>
      <c r="L29"/>
      <c r="M29" s="22" t="str">
        <f t="shared" si="1"/>
        <v>FPompey Joggers</v>
      </c>
    </row>
    <row r="30" spans="1:13" ht="15.6">
      <c r="A30" s="20">
        <v>29</v>
      </c>
      <c r="B30" s="36" t="s">
        <v>318</v>
      </c>
      <c r="C30" s="36" t="s">
        <v>319</v>
      </c>
      <c r="D30" s="36" t="s">
        <v>253</v>
      </c>
      <c r="E30" s="32" t="str">
        <f t="shared" si="0"/>
        <v>WS</v>
      </c>
      <c r="F30" s="39" t="s">
        <v>38</v>
      </c>
      <c r="G30" s="40">
        <v>35</v>
      </c>
      <c r="H30"/>
      <c r="I30"/>
      <c r="J30"/>
      <c r="K30"/>
      <c r="L30"/>
      <c r="M30" s="22" t="str">
        <f t="shared" si="1"/>
        <v>FFareham Crusaders</v>
      </c>
    </row>
    <row r="31" spans="1:13" ht="15.6">
      <c r="A31" s="20">
        <v>30</v>
      </c>
      <c r="B31" s="36" t="s">
        <v>39</v>
      </c>
      <c r="C31" s="36" t="s">
        <v>40</v>
      </c>
      <c r="D31" s="36" t="s">
        <v>300</v>
      </c>
      <c r="E31" s="32" t="str">
        <f t="shared" si="0"/>
        <v>WS</v>
      </c>
      <c r="F31" s="39" t="s">
        <v>38</v>
      </c>
      <c r="G31" s="40">
        <v>32</v>
      </c>
      <c r="H31"/>
      <c r="I31"/>
      <c r="J31"/>
      <c r="K31"/>
      <c r="L31"/>
      <c r="M31" s="22" t="str">
        <f t="shared" si="1"/>
        <v>FPompey Joggers</v>
      </c>
    </row>
    <row r="32" spans="1:13" ht="15.6">
      <c r="A32" s="20">
        <v>31</v>
      </c>
      <c r="B32" s="36" t="s">
        <v>320</v>
      </c>
      <c r="C32" s="36" t="s">
        <v>321</v>
      </c>
      <c r="D32" s="36" t="s">
        <v>300</v>
      </c>
      <c r="E32" s="32" t="str">
        <f t="shared" si="0"/>
        <v>M50</v>
      </c>
      <c r="F32" s="39" t="s">
        <v>36</v>
      </c>
      <c r="G32" s="40">
        <v>52</v>
      </c>
      <c r="H32"/>
      <c r="I32"/>
      <c r="J32"/>
      <c r="K32"/>
      <c r="L32"/>
      <c r="M32" s="22" t="str">
        <f t="shared" si="1"/>
        <v>MPompey Joggers</v>
      </c>
    </row>
    <row r="33" spans="1:13" ht="15.6">
      <c r="A33" s="20">
        <v>32</v>
      </c>
      <c r="B33" s="36" t="s">
        <v>322</v>
      </c>
      <c r="C33" s="36" t="s">
        <v>323</v>
      </c>
      <c r="D33" s="36" t="s">
        <v>35</v>
      </c>
      <c r="E33" s="32" t="str">
        <f t="shared" si="0"/>
        <v>WS</v>
      </c>
      <c r="F33" s="39" t="s">
        <v>38</v>
      </c>
      <c r="G33" s="40">
        <v>29</v>
      </c>
      <c r="H33"/>
      <c r="I33"/>
      <c r="J33"/>
      <c r="K33"/>
      <c r="L33"/>
      <c r="M33" s="22" t="str">
        <f t="shared" si="1"/>
        <v>FVictory AC</v>
      </c>
    </row>
    <row r="34" spans="1:13" ht="15.6">
      <c r="A34" s="20">
        <v>33</v>
      </c>
      <c r="B34" s="36" t="s">
        <v>324</v>
      </c>
      <c r="C34" s="36" t="s">
        <v>325</v>
      </c>
      <c r="D34" s="36" t="s">
        <v>3</v>
      </c>
      <c r="E34" s="32" t="str">
        <f t="shared" si="0"/>
        <v>W40</v>
      </c>
      <c r="F34" s="39" t="s">
        <v>38</v>
      </c>
      <c r="G34" s="40">
        <v>48</v>
      </c>
      <c r="H34"/>
      <c r="I34"/>
      <c r="J34"/>
      <c r="K34"/>
      <c r="L34"/>
      <c r="M34" s="22" t="str">
        <f t="shared" si="1"/>
        <v>FUnattached</v>
      </c>
    </row>
    <row r="35" spans="1:13" ht="15.6">
      <c r="A35" s="20">
        <v>34</v>
      </c>
      <c r="B35" s="36" t="s">
        <v>132</v>
      </c>
      <c r="C35" s="36" t="s">
        <v>326</v>
      </c>
      <c r="D35" s="36" t="s">
        <v>35</v>
      </c>
      <c r="E35" s="32" t="str">
        <f t="shared" si="0"/>
        <v>W60</v>
      </c>
      <c r="F35" s="39" t="s">
        <v>38</v>
      </c>
      <c r="G35" s="40">
        <v>65</v>
      </c>
      <c r="H35"/>
      <c r="I35"/>
      <c r="J35"/>
      <c r="K35"/>
      <c r="L35"/>
      <c r="M35" s="22" t="str">
        <f t="shared" si="1"/>
        <v>FVictory AC</v>
      </c>
    </row>
    <row r="36" spans="1:13" ht="15.6">
      <c r="A36" s="20">
        <v>35</v>
      </c>
      <c r="B36" s="36" t="s">
        <v>73</v>
      </c>
      <c r="C36" s="36" t="s">
        <v>327</v>
      </c>
      <c r="D36" s="36" t="s">
        <v>35</v>
      </c>
      <c r="E36" s="32" t="str">
        <f t="shared" si="0"/>
        <v>M40</v>
      </c>
      <c r="F36" s="39" t="s">
        <v>36</v>
      </c>
      <c r="G36" s="40">
        <v>44</v>
      </c>
      <c r="H36"/>
      <c r="I36"/>
      <c r="J36"/>
      <c r="K36"/>
      <c r="L36"/>
      <c r="M36" s="22" t="str">
        <f t="shared" si="1"/>
        <v>MVictory AC</v>
      </c>
    </row>
    <row r="37" spans="1:13" ht="15.6">
      <c r="A37" s="20">
        <v>36</v>
      </c>
      <c r="B37" s="36" t="s">
        <v>192</v>
      </c>
      <c r="C37" s="36" t="s">
        <v>327</v>
      </c>
      <c r="D37" s="36" t="s">
        <v>35</v>
      </c>
      <c r="E37" s="32" t="str">
        <f t="shared" si="0"/>
        <v>W40</v>
      </c>
      <c r="F37" s="39" t="s">
        <v>38</v>
      </c>
      <c r="G37" s="40">
        <v>45</v>
      </c>
      <c r="H37"/>
      <c r="I37"/>
      <c r="J37"/>
      <c r="K37"/>
      <c r="L37"/>
      <c r="M37" s="22" t="str">
        <f t="shared" si="1"/>
        <v>FVictory AC</v>
      </c>
    </row>
    <row r="38" spans="1:13" ht="15.6">
      <c r="A38" s="20">
        <v>37</v>
      </c>
      <c r="B38" s="36" t="s">
        <v>328</v>
      </c>
      <c r="C38" s="36" t="s">
        <v>110</v>
      </c>
      <c r="D38" s="36" t="s">
        <v>3</v>
      </c>
      <c r="E38" s="32" t="str">
        <f t="shared" si="0"/>
        <v>W40</v>
      </c>
      <c r="F38" s="39" t="s">
        <v>38</v>
      </c>
      <c r="G38" s="40">
        <v>45</v>
      </c>
      <c r="H38"/>
      <c r="I38"/>
      <c r="J38"/>
      <c r="K38"/>
      <c r="L38"/>
      <c r="M38" s="22" t="str">
        <f t="shared" si="1"/>
        <v>FUnattached</v>
      </c>
    </row>
    <row r="39" spans="1:13" ht="15.6">
      <c r="A39" s="20">
        <v>38</v>
      </c>
      <c r="B39" s="36" t="s">
        <v>91</v>
      </c>
      <c r="C39" s="36" t="s">
        <v>329</v>
      </c>
      <c r="D39" s="36" t="s">
        <v>3</v>
      </c>
      <c r="E39" s="32" t="str">
        <f t="shared" si="0"/>
        <v>W50</v>
      </c>
      <c r="F39" s="39" t="s">
        <v>38</v>
      </c>
      <c r="G39" s="40">
        <v>53</v>
      </c>
      <c r="H39"/>
      <c r="I39"/>
      <c r="J39"/>
      <c r="K39"/>
      <c r="L39"/>
      <c r="M39" s="22" t="str">
        <f t="shared" si="1"/>
        <v>FUnattached</v>
      </c>
    </row>
    <row r="40" spans="1:13" ht="15.6">
      <c r="A40" s="20">
        <v>39</v>
      </c>
      <c r="B40" s="36" t="s">
        <v>330</v>
      </c>
      <c r="C40" s="36" t="s">
        <v>331</v>
      </c>
      <c r="D40" s="36" t="s">
        <v>3</v>
      </c>
      <c r="E40" s="32" t="str">
        <f t="shared" si="0"/>
        <v>W50</v>
      </c>
      <c r="F40" s="39" t="s">
        <v>38</v>
      </c>
      <c r="G40" s="40">
        <v>50</v>
      </c>
      <c r="H40"/>
      <c r="I40"/>
      <c r="J40"/>
      <c r="K40"/>
      <c r="L40"/>
      <c r="M40" s="22" t="str">
        <f t="shared" si="1"/>
        <v>FUnattached</v>
      </c>
    </row>
    <row r="41" spans="1:13" ht="15.6">
      <c r="A41" s="20">
        <v>40</v>
      </c>
      <c r="B41" s="36" t="s">
        <v>34</v>
      </c>
      <c r="C41" s="36" t="s">
        <v>68</v>
      </c>
      <c r="D41" s="36" t="s">
        <v>3</v>
      </c>
      <c r="E41" s="32" t="str">
        <f t="shared" si="0"/>
        <v>M60</v>
      </c>
      <c r="F41" s="39" t="s">
        <v>36</v>
      </c>
      <c r="G41" s="40">
        <v>66</v>
      </c>
      <c r="H41"/>
      <c r="I41"/>
      <c r="J41"/>
      <c r="K41"/>
      <c r="L41"/>
      <c r="M41" s="22" t="str">
        <f t="shared" si="1"/>
        <v>MUnattached</v>
      </c>
    </row>
    <row r="42" spans="1:13" ht="15.6">
      <c r="A42" s="20">
        <v>41</v>
      </c>
      <c r="B42" s="36" t="s">
        <v>87</v>
      </c>
      <c r="C42" s="36" t="s">
        <v>88</v>
      </c>
      <c r="D42" s="36" t="s">
        <v>35</v>
      </c>
      <c r="E42" s="32" t="str">
        <f t="shared" si="0"/>
        <v>W50</v>
      </c>
      <c r="F42" s="39" t="s">
        <v>38</v>
      </c>
      <c r="G42" s="40">
        <v>57</v>
      </c>
      <c r="H42"/>
      <c r="I42"/>
      <c r="J42"/>
      <c r="K42"/>
      <c r="L42"/>
      <c r="M42" s="22" t="str">
        <f t="shared" si="1"/>
        <v>FVictory AC</v>
      </c>
    </row>
    <row r="43" spans="1:13" ht="15.6">
      <c r="A43" s="20">
        <v>42</v>
      </c>
      <c r="B43" s="36" t="s">
        <v>332</v>
      </c>
      <c r="C43" s="36" t="s">
        <v>333</v>
      </c>
      <c r="D43" s="36" t="s">
        <v>3</v>
      </c>
      <c r="E43" s="32" t="str">
        <f t="shared" si="0"/>
        <v>WS</v>
      </c>
      <c r="F43" s="39" t="s">
        <v>38</v>
      </c>
      <c r="G43" s="40">
        <v>39</v>
      </c>
      <c r="H43"/>
      <c r="I43"/>
      <c r="J43"/>
      <c r="K43"/>
      <c r="L43"/>
      <c r="M43" s="22" t="str">
        <f t="shared" si="1"/>
        <v>FUnattached</v>
      </c>
    </row>
    <row r="44" spans="1:13" ht="15.6">
      <c r="A44" s="20">
        <v>43</v>
      </c>
      <c r="B44" s="36" t="s">
        <v>71</v>
      </c>
      <c r="C44" s="36" t="s">
        <v>72</v>
      </c>
      <c r="D44" s="36" t="s">
        <v>3</v>
      </c>
      <c r="E44" s="32" t="str">
        <f t="shared" si="0"/>
        <v>M50</v>
      </c>
      <c r="F44" s="39" t="s">
        <v>36</v>
      </c>
      <c r="G44" s="40">
        <v>57</v>
      </c>
      <c r="H44"/>
      <c r="I44"/>
      <c r="J44"/>
      <c r="K44"/>
      <c r="L44"/>
      <c r="M44" s="22" t="str">
        <f t="shared" si="1"/>
        <v>MUnattached</v>
      </c>
    </row>
    <row r="45" spans="1:13" ht="15.6">
      <c r="A45" s="20">
        <v>44</v>
      </c>
      <c r="B45" s="36" t="s">
        <v>153</v>
      </c>
      <c r="C45" s="36" t="s">
        <v>158</v>
      </c>
      <c r="D45" s="36" t="s">
        <v>3</v>
      </c>
      <c r="E45" s="32" t="str">
        <f t="shared" si="0"/>
        <v>WS</v>
      </c>
      <c r="F45" s="39" t="s">
        <v>38</v>
      </c>
      <c r="G45" s="40">
        <v>29</v>
      </c>
      <c r="H45"/>
      <c r="I45"/>
      <c r="J45"/>
      <c r="K45"/>
      <c r="L45"/>
      <c r="M45" s="22" t="str">
        <f t="shared" si="1"/>
        <v>FUnattached</v>
      </c>
    </row>
    <row r="46" spans="1:13" ht="15.6">
      <c r="A46" s="20">
        <v>45</v>
      </c>
      <c r="B46" s="36" t="s">
        <v>334</v>
      </c>
      <c r="C46" s="36" t="s">
        <v>335</v>
      </c>
      <c r="D46" s="36" t="s">
        <v>3</v>
      </c>
      <c r="E46" s="32" t="str">
        <f t="shared" si="0"/>
        <v>W40</v>
      </c>
      <c r="F46" s="39" t="s">
        <v>38</v>
      </c>
      <c r="G46" s="40">
        <v>49</v>
      </c>
      <c r="H46"/>
      <c r="I46"/>
      <c r="J46"/>
      <c r="K46"/>
      <c r="L46"/>
      <c r="M46" s="22" t="str">
        <f t="shared" si="1"/>
        <v>FUnattached</v>
      </c>
    </row>
    <row r="47" spans="1:13" ht="15.6">
      <c r="A47" s="20">
        <v>46</v>
      </c>
      <c r="B47" s="36" t="s">
        <v>336</v>
      </c>
      <c r="C47" s="36" t="s">
        <v>337</v>
      </c>
      <c r="D47" s="36" t="s">
        <v>3</v>
      </c>
      <c r="E47" s="32" t="str">
        <f t="shared" si="0"/>
        <v>M50</v>
      </c>
      <c r="F47" s="39" t="s">
        <v>36</v>
      </c>
      <c r="G47" s="40">
        <v>53</v>
      </c>
      <c r="H47"/>
      <c r="I47"/>
      <c r="J47"/>
      <c r="K47"/>
      <c r="L47"/>
      <c r="M47" s="22" t="str">
        <f t="shared" si="1"/>
        <v>MUnattached</v>
      </c>
    </row>
    <row r="48" spans="1:13" ht="15.6">
      <c r="A48" s="20">
        <v>47</v>
      </c>
      <c r="B48" s="36" t="s">
        <v>62</v>
      </c>
      <c r="C48" s="36" t="s">
        <v>338</v>
      </c>
      <c r="D48" s="36" t="s">
        <v>3</v>
      </c>
      <c r="E48" s="32" t="str">
        <f t="shared" si="0"/>
        <v>WS</v>
      </c>
      <c r="F48" s="39" t="s">
        <v>38</v>
      </c>
      <c r="G48" s="40">
        <v>38</v>
      </c>
      <c r="H48"/>
      <c r="I48"/>
      <c r="J48"/>
      <c r="K48"/>
      <c r="L48"/>
      <c r="M48" s="22" t="str">
        <f t="shared" si="1"/>
        <v>FUnattached</v>
      </c>
    </row>
    <row r="49" spans="1:13" ht="15.6">
      <c r="A49" s="20">
        <v>48</v>
      </c>
      <c r="B49" s="36" t="s">
        <v>290</v>
      </c>
      <c r="C49" s="36" t="s">
        <v>339</v>
      </c>
      <c r="D49" s="36" t="s">
        <v>3</v>
      </c>
      <c r="E49" s="32" t="str">
        <f t="shared" si="0"/>
        <v>M50</v>
      </c>
      <c r="F49" s="40" t="s">
        <v>36</v>
      </c>
      <c r="G49" s="40">
        <v>51</v>
      </c>
      <c r="H49"/>
      <c r="I49"/>
      <c r="J49"/>
      <c r="K49"/>
      <c r="L49"/>
      <c r="M49" s="22" t="str">
        <f t="shared" si="1"/>
        <v>MUnattached</v>
      </c>
    </row>
    <row r="50" spans="1:13" ht="15.6">
      <c r="A50" s="20">
        <v>49</v>
      </c>
      <c r="B50" s="36" t="s">
        <v>178</v>
      </c>
      <c r="C50" s="36" t="s">
        <v>179</v>
      </c>
      <c r="D50" s="36" t="s">
        <v>82</v>
      </c>
      <c r="E50" s="32" t="str">
        <f t="shared" si="0"/>
        <v>W50</v>
      </c>
      <c r="F50" s="40" t="s">
        <v>38</v>
      </c>
      <c r="G50" s="40">
        <v>51</v>
      </c>
      <c r="H50"/>
      <c r="I50"/>
      <c r="J50"/>
      <c r="K50"/>
      <c r="L50"/>
      <c r="M50" s="22" t="str">
        <f t="shared" si="1"/>
        <v>FLiss Runners</v>
      </c>
    </row>
    <row r="51" spans="1:13" ht="15.6">
      <c r="A51" s="20">
        <v>50</v>
      </c>
      <c r="B51" s="36" t="s">
        <v>52</v>
      </c>
      <c r="C51" s="36" t="s">
        <v>340</v>
      </c>
      <c r="D51" s="36" t="s">
        <v>111</v>
      </c>
      <c r="E51" s="32" t="str">
        <f t="shared" si="0"/>
        <v>WS</v>
      </c>
      <c r="F51" s="40" t="s">
        <v>38</v>
      </c>
      <c r="G51" s="40">
        <v>37</v>
      </c>
      <c r="H51"/>
      <c r="I51"/>
      <c r="J51"/>
      <c r="K51"/>
      <c r="L51"/>
      <c r="M51" s="22" t="str">
        <f t="shared" si="1"/>
        <v>FDenmead Striders</v>
      </c>
    </row>
    <row r="52" spans="1:13" ht="15.6">
      <c r="A52" s="20">
        <v>51</v>
      </c>
      <c r="B52" s="36" t="s">
        <v>233</v>
      </c>
      <c r="C52" s="36" t="s">
        <v>177</v>
      </c>
      <c r="D52" s="36" t="s">
        <v>300</v>
      </c>
      <c r="E52" s="32" t="str">
        <f t="shared" si="0"/>
        <v>WS</v>
      </c>
      <c r="F52" s="40" t="s">
        <v>38</v>
      </c>
      <c r="G52" s="40">
        <v>35</v>
      </c>
      <c r="H52"/>
      <c r="I52"/>
      <c r="J52"/>
      <c r="K52"/>
      <c r="L52"/>
      <c r="M52" s="22" t="str">
        <f t="shared" si="1"/>
        <v>FPompey Joggers</v>
      </c>
    </row>
    <row r="53" spans="1:13" ht="15.6">
      <c r="A53" s="20">
        <v>52</v>
      </c>
      <c r="B53" s="36" t="s">
        <v>218</v>
      </c>
      <c r="C53" s="36" t="s">
        <v>219</v>
      </c>
      <c r="D53" s="36" t="s">
        <v>3</v>
      </c>
      <c r="E53" s="32" t="str">
        <f t="shared" si="0"/>
        <v>WS</v>
      </c>
      <c r="F53" s="40" t="s">
        <v>38</v>
      </c>
      <c r="G53" s="40">
        <v>29</v>
      </c>
      <c r="H53"/>
      <c r="I53"/>
      <c r="J53"/>
      <c r="K53"/>
      <c r="L53"/>
      <c r="M53" s="22" t="str">
        <f t="shared" si="1"/>
        <v>FUnattached</v>
      </c>
    </row>
    <row r="54" spans="1:13" ht="15.6">
      <c r="A54" s="20">
        <v>53</v>
      </c>
      <c r="B54" s="36" t="s">
        <v>341</v>
      </c>
      <c r="C54" s="36" t="s">
        <v>219</v>
      </c>
      <c r="D54" s="36" t="s">
        <v>3</v>
      </c>
      <c r="E54" s="32" t="str">
        <f t="shared" si="0"/>
        <v>M50</v>
      </c>
      <c r="F54" s="40" t="s">
        <v>36</v>
      </c>
      <c r="G54" s="40">
        <v>56</v>
      </c>
      <c r="H54"/>
      <c r="I54"/>
      <c r="J54"/>
      <c r="K54"/>
      <c r="L54"/>
      <c r="M54" s="22" t="str">
        <f t="shared" si="1"/>
        <v>MUnattached</v>
      </c>
    </row>
    <row r="55" spans="1:13" ht="15.6">
      <c r="A55" s="20">
        <v>54</v>
      </c>
      <c r="B55" s="36" t="s">
        <v>342</v>
      </c>
      <c r="C55" s="36" t="s">
        <v>152</v>
      </c>
      <c r="D55" s="36" t="s">
        <v>3</v>
      </c>
      <c r="E55" s="32" t="str">
        <f t="shared" si="0"/>
        <v>WS</v>
      </c>
      <c r="F55" s="40" t="s">
        <v>38</v>
      </c>
      <c r="G55" s="40">
        <v>38</v>
      </c>
      <c r="H55"/>
      <c r="I55"/>
      <c r="J55"/>
      <c r="K55"/>
      <c r="L55"/>
      <c r="M55" s="22" t="str">
        <f t="shared" si="1"/>
        <v>FUnattached</v>
      </c>
    </row>
    <row r="56" spans="1:13" ht="15.6">
      <c r="A56" s="20">
        <v>55</v>
      </c>
      <c r="B56" s="36" t="s">
        <v>228</v>
      </c>
      <c r="C56" s="36" t="s">
        <v>215</v>
      </c>
      <c r="D56" s="36" t="s">
        <v>300</v>
      </c>
      <c r="E56" s="32" t="str">
        <f t="shared" si="0"/>
        <v>W40</v>
      </c>
      <c r="F56" s="40" t="s">
        <v>38</v>
      </c>
      <c r="G56" s="40">
        <v>47</v>
      </c>
      <c r="H56"/>
      <c r="I56"/>
      <c r="J56"/>
      <c r="K56"/>
      <c r="L56"/>
      <c r="M56" s="22" t="str">
        <f t="shared" si="1"/>
        <v>FPompey Joggers</v>
      </c>
    </row>
    <row r="57" spans="1:13" ht="15.6">
      <c r="A57" s="20">
        <v>56</v>
      </c>
      <c r="B57" s="36" t="s">
        <v>150</v>
      </c>
      <c r="C57" s="36" t="s">
        <v>151</v>
      </c>
      <c r="D57" s="36" t="s">
        <v>3</v>
      </c>
      <c r="E57" s="32" t="str">
        <f t="shared" si="0"/>
        <v>M60</v>
      </c>
      <c r="F57" s="40" t="s">
        <v>36</v>
      </c>
      <c r="G57" s="40">
        <v>65</v>
      </c>
      <c r="H57"/>
      <c r="I57"/>
      <c r="J57"/>
      <c r="K57"/>
      <c r="L57"/>
      <c r="M57" s="22" t="str">
        <f t="shared" si="1"/>
        <v>MUnattached</v>
      </c>
    </row>
    <row r="58" spans="1:13" ht="15.6">
      <c r="A58" s="20">
        <v>57</v>
      </c>
      <c r="B58" s="36" t="s">
        <v>93</v>
      </c>
      <c r="C58" s="36" t="s">
        <v>279</v>
      </c>
      <c r="D58" s="36" t="s">
        <v>111</v>
      </c>
      <c r="E58" s="32" t="str">
        <f t="shared" si="0"/>
        <v>WS</v>
      </c>
      <c r="F58" s="40" t="s">
        <v>38</v>
      </c>
      <c r="G58" s="40">
        <v>37</v>
      </c>
      <c r="H58"/>
      <c r="I58"/>
      <c r="J58"/>
      <c r="K58"/>
      <c r="L58"/>
      <c r="M58" s="22" t="str">
        <f t="shared" si="1"/>
        <v>FDenmead Striders</v>
      </c>
    </row>
    <row r="59" spans="1:13" ht="15.6">
      <c r="A59" s="20">
        <v>58</v>
      </c>
      <c r="B59" s="36" t="s">
        <v>85</v>
      </c>
      <c r="C59" s="36" t="s">
        <v>343</v>
      </c>
      <c r="D59" s="36" t="s">
        <v>3</v>
      </c>
      <c r="E59" s="32" t="str">
        <f t="shared" si="0"/>
        <v>MS</v>
      </c>
      <c r="F59" s="40" t="s">
        <v>36</v>
      </c>
      <c r="G59" s="40">
        <v>36</v>
      </c>
      <c r="H59"/>
      <c r="I59"/>
      <c r="J59"/>
      <c r="K59"/>
      <c r="L59"/>
      <c r="M59" s="22" t="str">
        <f t="shared" si="1"/>
        <v>MUnattached</v>
      </c>
    </row>
    <row r="60" spans="1:13" ht="15.6">
      <c r="A60" s="20">
        <v>59</v>
      </c>
      <c r="B60" s="36" t="s">
        <v>214</v>
      </c>
      <c r="C60" s="36" t="s">
        <v>139</v>
      </c>
      <c r="D60" s="36" t="s">
        <v>170</v>
      </c>
      <c r="E60" s="32" t="str">
        <f t="shared" si="0"/>
        <v>MS</v>
      </c>
      <c r="F60" s="40" t="s">
        <v>36</v>
      </c>
      <c r="G60" s="40">
        <v>26</v>
      </c>
      <c r="H60"/>
      <c r="I60"/>
      <c r="J60"/>
      <c r="K60"/>
      <c r="L60"/>
      <c r="M60" s="22" t="str">
        <f t="shared" si="1"/>
        <v>MGosport RR</v>
      </c>
    </row>
    <row r="61" spans="1:13" ht="15.6">
      <c r="A61" s="20">
        <v>60</v>
      </c>
      <c r="B61" s="36" t="s">
        <v>200</v>
      </c>
      <c r="C61" s="36" t="s">
        <v>344</v>
      </c>
      <c r="D61" s="36" t="s">
        <v>170</v>
      </c>
      <c r="E61" s="32" t="str">
        <f t="shared" si="0"/>
        <v>W40</v>
      </c>
      <c r="F61" s="40" t="s">
        <v>38</v>
      </c>
      <c r="G61" s="40">
        <v>45</v>
      </c>
      <c r="H61"/>
      <c r="I61"/>
      <c r="J61"/>
      <c r="K61"/>
      <c r="L61"/>
      <c r="M61" s="22" t="str">
        <f t="shared" si="1"/>
        <v>FGosport RR</v>
      </c>
    </row>
    <row r="62" spans="1:13" ht="15.6">
      <c r="A62" s="20">
        <v>61</v>
      </c>
      <c r="B62" s="36" t="s">
        <v>345</v>
      </c>
      <c r="C62" s="36" t="s">
        <v>346</v>
      </c>
      <c r="D62" s="36" t="s">
        <v>170</v>
      </c>
      <c r="E62" s="32" t="str">
        <f t="shared" si="0"/>
        <v>WS</v>
      </c>
      <c r="F62" s="40" t="s">
        <v>38</v>
      </c>
      <c r="G62" s="40">
        <v>36</v>
      </c>
      <c r="H62"/>
      <c r="I62"/>
      <c r="J62"/>
      <c r="K62"/>
      <c r="L62"/>
      <c r="M62" s="22" t="str">
        <f t="shared" si="1"/>
        <v>FGosport RR</v>
      </c>
    </row>
    <row r="63" spans="1:13" ht="15.6">
      <c r="A63" s="20">
        <v>62</v>
      </c>
      <c r="B63" s="36" t="s">
        <v>336</v>
      </c>
      <c r="C63" s="36" t="s">
        <v>347</v>
      </c>
      <c r="D63" s="36" t="s">
        <v>119</v>
      </c>
      <c r="E63" s="32" t="str">
        <f t="shared" si="0"/>
        <v>M40</v>
      </c>
      <c r="F63" s="40" t="s">
        <v>36</v>
      </c>
      <c r="G63" s="40">
        <v>40</v>
      </c>
      <c r="H63"/>
      <c r="I63"/>
      <c r="J63"/>
      <c r="K63"/>
      <c r="L63"/>
      <c r="M63" s="22" t="str">
        <f t="shared" si="1"/>
        <v>MHavant AC</v>
      </c>
    </row>
    <row r="64" spans="1:13" ht="15.6">
      <c r="A64" s="20">
        <v>63</v>
      </c>
      <c r="B64" s="36" t="s">
        <v>130</v>
      </c>
      <c r="C64" s="36" t="s">
        <v>131</v>
      </c>
      <c r="D64" s="36" t="s">
        <v>129</v>
      </c>
      <c r="E64" s="32" t="str">
        <f t="shared" si="0"/>
        <v>W40</v>
      </c>
      <c r="F64" s="40" t="s">
        <v>38</v>
      </c>
      <c r="G64" s="40">
        <v>42</v>
      </c>
      <c r="H64"/>
      <c r="I64"/>
      <c r="J64"/>
      <c r="K64"/>
      <c r="L64"/>
      <c r="M64" s="22" t="str">
        <f t="shared" si="1"/>
        <v>FStubbington Green</v>
      </c>
    </row>
    <row r="65" spans="1:13" ht="15.6">
      <c r="A65" s="20">
        <v>64</v>
      </c>
      <c r="B65" s="36" t="s">
        <v>348</v>
      </c>
      <c r="C65" s="36" t="s">
        <v>349</v>
      </c>
      <c r="D65" s="36" t="s">
        <v>129</v>
      </c>
      <c r="E65" s="32" t="str">
        <f t="shared" si="0"/>
        <v>WS</v>
      </c>
      <c r="F65" s="40" t="s">
        <v>38</v>
      </c>
      <c r="G65" s="40">
        <v>27</v>
      </c>
      <c r="H65"/>
      <c r="I65"/>
      <c r="J65"/>
      <c r="K65"/>
      <c r="L65"/>
      <c r="M65" s="22" t="str">
        <f t="shared" si="1"/>
        <v>FStubbington Green</v>
      </c>
    </row>
    <row r="66" spans="1:13" ht="15.6">
      <c r="A66" s="20">
        <v>65</v>
      </c>
      <c r="B66" s="36" t="s">
        <v>133</v>
      </c>
      <c r="C66" s="36" t="s">
        <v>134</v>
      </c>
      <c r="D66" s="36" t="s">
        <v>35</v>
      </c>
      <c r="E66" s="32" t="str">
        <f t="shared" ref="E66:E129" si="2">IF(AND(F66&lt;&gt;"",G66&lt;&gt;""),IF(F66="M","M","W")&amp;IF(G66&lt;18,"15",IF(G66&lt;40,"S",IF(G66&lt;50,"40",IF(G66&lt;60,"50",IF(G66&lt;70,"60","70"))))),"")</f>
        <v>W60</v>
      </c>
      <c r="F66" s="40" t="s">
        <v>38</v>
      </c>
      <c r="G66" s="40">
        <v>60</v>
      </c>
      <c r="H66"/>
      <c r="I66"/>
      <c r="J66"/>
      <c r="K66"/>
      <c r="L66"/>
      <c r="M66" s="22" t="str">
        <f t="shared" si="1"/>
        <v>FVictory AC</v>
      </c>
    </row>
    <row r="67" spans="1:13" ht="15.6">
      <c r="A67" s="20">
        <v>66</v>
      </c>
      <c r="B67" s="36" t="s">
        <v>350</v>
      </c>
      <c r="C67" s="36" t="s">
        <v>351</v>
      </c>
      <c r="D67" s="36" t="s">
        <v>300</v>
      </c>
      <c r="E67" s="32" t="str">
        <f t="shared" si="2"/>
        <v>W50</v>
      </c>
      <c r="F67" s="40" t="s">
        <v>38</v>
      </c>
      <c r="G67" s="40">
        <v>56</v>
      </c>
      <c r="H67"/>
      <c r="I67"/>
      <c r="J67"/>
      <c r="K67"/>
      <c r="L67"/>
      <c r="M67" s="22" t="str">
        <f t="shared" si="1"/>
        <v>FPompey Joggers</v>
      </c>
    </row>
    <row r="68" spans="1:13" ht="15.6">
      <c r="A68" s="20">
        <v>67</v>
      </c>
      <c r="B68" s="36" t="s">
        <v>99</v>
      </c>
      <c r="C68" s="36" t="s">
        <v>100</v>
      </c>
      <c r="D68" s="36" t="s">
        <v>35</v>
      </c>
      <c r="E68" s="32" t="str">
        <f t="shared" si="2"/>
        <v>W50</v>
      </c>
      <c r="F68" s="40" t="s">
        <v>38</v>
      </c>
      <c r="G68" s="40">
        <v>58</v>
      </c>
      <c r="H68"/>
      <c r="I68"/>
      <c r="J68"/>
      <c r="K68"/>
      <c r="L68"/>
      <c r="M68" s="22" t="str">
        <f t="shared" si="1"/>
        <v>FVictory AC</v>
      </c>
    </row>
    <row r="69" spans="1:13" ht="15.6">
      <c r="A69" s="20">
        <v>68</v>
      </c>
      <c r="B69" s="36" t="s">
        <v>352</v>
      </c>
      <c r="C69" s="36" t="s">
        <v>353</v>
      </c>
      <c r="D69" s="36" t="s">
        <v>170</v>
      </c>
      <c r="E69" s="32" t="str">
        <f t="shared" si="2"/>
        <v>W50</v>
      </c>
      <c r="F69" s="40" t="s">
        <v>38</v>
      </c>
      <c r="G69" s="40">
        <v>55</v>
      </c>
      <c r="H69"/>
      <c r="I69"/>
      <c r="J69"/>
      <c r="K69"/>
      <c r="L69"/>
      <c r="M69" s="22" t="str">
        <f t="shared" ref="M69:M132" si="3">F69&amp;D69</f>
        <v>FGosport RR</v>
      </c>
    </row>
    <row r="70" spans="1:13" ht="15.6">
      <c r="A70" s="20">
        <v>69</v>
      </c>
      <c r="B70" s="36" t="s">
        <v>130</v>
      </c>
      <c r="C70" s="36" t="s">
        <v>354</v>
      </c>
      <c r="D70" s="36" t="s">
        <v>355</v>
      </c>
      <c r="E70" s="32" t="str">
        <f t="shared" si="2"/>
        <v>WS</v>
      </c>
      <c r="F70" s="40" t="s">
        <v>38</v>
      </c>
      <c r="G70" s="40">
        <v>26</v>
      </c>
      <c r="H70"/>
      <c r="I70"/>
      <c r="J70"/>
      <c r="K70"/>
      <c r="L70"/>
      <c r="M70" s="22" t="str">
        <f t="shared" si="3"/>
        <v>FChichester Runners</v>
      </c>
    </row>
    <row r="71" spans="1:13" ht="15.6">
      <c r="A71" s="20">
        <v>70</v>
      </c>
      <c r="B71" s="36" t="s">
        <v>285</v>
      </c>
      <c r="C71" s="36" t="s">
        <v>286</v>
      </c>
      <c r="D71" s="36" t="s">
        <v>111</v>
      </c>
      <c r="E71" s="32" t="str">
        <f t="shared" si="2"/>
        <v>MS</v>
      </c>
      <c r="F71" s="40" t="s">
        <v>36</v>
      </c>
      <c r="G71" s="40">
        <v>37</v>
      </c>
      <c r="H71"/>
      <c r="I71"/>
      <c r="J71"/>
      <c r="K71"/>
      <c r="L71"/>
      <c r="M71" s="22" t="str">
        <f t="shared" si="3"/>
        <v>MDenmead Striders</v>
      </c>
    </row>
    <row r="72" spans="1:13" ht="15.6">
      <c r="A72" s="20">
        <v>71</v>
      </c>
      <c r="B72" s="36" t="s">
        <v>76</v>
      </c>
      <c r="C72" s="36" t="s">
        <v>356</v>
      </c>
      <c r="D72" s="36" t="s">
        <v>170</v>
      </c>
      <c r="E72" s="32" t="str">
        <f t="shared" si="2"/>
        <v>W40</v>
      </c>
      <c r="F72" s="40" t="s">
        <v>38</v>
      </c>
      <c r="G72" s="40">
        <v>44</v>
      </c>
      <c r="H72"/>
      <c r="I72"/>
      <c r="J72"/>
      <c r="K72"/>
      <c r="L72"/>
      <c r="M72" s="22" t="str">
        <f t="shared" si="3"/>
        <v>FGosport RR</v>
      </c>
    </row>
    <row r="73" spans="1:13" ht="15.6">
      <c r="A73" s="20">
        <v>72</v>
      </c>
      <c r="B73" s="36" t="s">
        <v>182</v>
      </c>
      <c r="C73" s="36" t="s">
        <v>357</v>
      </c>
      <c r="D73" s="36" t="s">
        <v>35</v>
      </c>
      <c r="E73" s="32" t="str">
        <f t="shared" si="2"/>
        <v>M50</v>
      </c>
      <c r="F73" s="40" t="s">
        <v>36</v>
      </c>
      <c r="G73" s="40">
        <v>50</v>
      </c>
      <c r="H73"/>
      <c r="I73"/>
      <c r="J73"/>
      <c r="K73"/>
      <c r="L73"/>
      <c r="M73" s="22" t="str">
        <f t="shared" si="3"/>
        <v>MVictory AC</v>
      </c>
    </row>
    <row r="74" spans="1:13" ht="15.6">
      <c r="A74" s="20">
        <v>73</v>
      </c>
      <c r="B74" s="36" t="s">
        <v>176</v>
      </c>
      <c r="C74" s="36" t="s">
        <v>358</v>
      </c>
      <c r="D74" s="36" t="s">
        <v>35</v>
      </c>
      <c r="E74" s="32" t="str">
        <f t="shared" si="2"/>
        <v>WS</v>
      </c>
      <c r="F74" s="40" t="s">
        <v>38</v>
      </c>
      <c r="G74" s="40">
        <v>34</v>
      </c>
      <c r="H74"/>
      <c r="I74"/>
      <c r="J74"/>
      <c r="K74"/>
      <c r="L74"/>
      <c r="M74" s="22" t="str">
        <f t="shared" si="3"/>
        <v>FVictory AC</v>
      </c>
    </row>
    <row r="75" spans="1:13" ht="15.6">
      <c r="A75" s="20">
        <v>74</v>
      </c>
      <c r="B75" s="36" t="s">
        <v>53</v>
      </c>
      <c r="C75" s="36" t="s">
        <v>359</v>
      </c>
      <c r="D75" s="36" t="s">
        <v>3</v>
      </c>
      <c r="E75" s="32" t="str">
        <f t="shared" si="2"/>
        <v>M50</v>
      </c>
      <c r="F75" s="40" t="s">
        <v>36</v>
      </c>
      <c r="G75" s="40">
        <v>50</v>
      </c>
      <c r="H75"/>
      <c r="I75"/>
      <c r="J75"/>
      <c r="K75"/>
      <c r="L75"/>
      <c r="M75" s="22" t="str">
        <f t="shared" si="3"/>
        <v>MUnattached</v>
      </c>
    </row>
    <row r="76" spans="1:13" ht="15.6">
      <c r="A76" s="20">
        <v>75</v>
      </c>
      <c r="B76" s="36" t="s">
        <v>73</v>
      </c>
      <c r="C76" s="36" t="s">
        <v>360</v>
      </c>
      <c r="D76" s="36" t="s">
        <v>35</v>
      </c>
      <c r="E76" s="32" t="str">
        <f t="shared" si="2"/>
        <v>M70</v>
      </c>
      <c r="F76" s="40" t="s">
        <v>36</v>
      </c>
      <c r="G76" s="40">
        <v>75</v>
      </c>
      <c r="H76"/>
      <c r="I76"/>
      <c r="J76"/>
      <c r="K76"/>
      <c r="L76"/>
      <c r="M76" s="22" t="str">
        <f t="shared" si="3"/>
        <v>MVictory AC</v>
      </c>
    </row>
    <row r="77" spans="1:13" ht="15.6">
      <c r="A77" s="20">
        <v>76</v>
      </c>
      <c r="B77" s="36" t="s">
        <v>52</v>
      </c>
      <c r="C77" s="36" t="s">
        <v>359</v>
      </c>
      <c r="D77" s="36" t="s">
        <v>3</v>
      </c>
      <c r="E77" s="32" t="str">
        <f t="shared" si="2"/>
        <v>W40</v>
      </c>
      <c r="F77" s="40" t="s">
        <v>38</v>
      </c>
      <c r="G77" s="40">
        <v>46</v>
      </c>
      <c r="H77"/>
      <c r="I77"/>
      <c r="J77"/>
      <c r="K77"/>
      <c r="L77"/>
      <c r="M77" s="22" t="str">
        <f t="shared" si="3"/>
        <v>FUnattached</v>
      </c>
    </row>
    <row r="78" spans="1:13" ht="15.6">
      <c r="A78" s="20">
        <v>77</v>
      </c>
      <c r="B78" s="36" t="s">
        <v>52</v>
      </c>
      <c r="C78" s="36" t="s">
        <v>361</v>
      </c>
      <c r="D78" s="36" t="s">
        <v>3</v>
      </c>
      <c r="E78" s="32" t="str">
        <f t="shared" si="2"/>
        <v>W40</v>
      </c>
      <c r="F78" s="40" t="s">
        <v>38</v>
      </c>
      <c r="G78" s="40">
        <v>41</v>
      </c>
      <c r="H78"/>
      <c r="I78"/>
      <c r="J78"/>
      <c r="K78"/>
      <c r="L78"/>
      <c r="M78" s="22" t="str">
        <f t="shared" si="3"/>
        <v>FUnattached</v>
      </c>
    </row>
    <row r="79" spans="1:13" ht="15.6">
      <c r="A79" s="20">
        <v>78</v>
      </c>
      <c r="B79" s="36" t="s">
        <v>83</v>
      </c>
      <c r="C79" s="36" t="s">
        <v>84</v>
      </c>
      <c r="D79" s="36" t="s">
        <v>3</v>
      </c>
      <c r="E79" s="32" t="str">
        <f t="shared" si="2"/>
        <v>W50</v>
      </c>
      <c r="F79" s="40" t="s">
        <v>38</v>
      </c>
      <c r="G79" s="40">
        <v>51</v>
      </c>
      <c r="H79"/>
      <c r="I79"/>
      <c r="J79"/>
      <c r="K79"/>
      <c r="L79"/>
      <c r="M79" s="22" t="str">
        <f t="shared" si="3"/>
        <v>FUnattached</v>
      </c>
    </row>
    <row r="80" spans="1:13" ht="15.6">
      <c r="A80" s="20">
        <v>79</v>
      </c>
      <c r="B80" s="36" t="s">
        <v>362</v>
      </c>
      <c r="C80" s="36" t="s">
        <v>183</v>
      </c>
      <c r="D80" s="36" t="s">
        <v>170</v>
      </c>
      <c r="E80" s="32" t="str">
        <f t="shared" si="2"/>
        <v>MS</v>
      </c>
      <c r="F80" s="40" t="s">
        <v>36</v>
      </c>
      <c r="G80" s="40">
        <v>18</v>
      </c>
      <c r="H80"/>
      <c r="I80"/>
      <c r="J80"/>
      <c r="K80"/>
      <c r="L80"/>
      <c r="M80" s="22" t="str">
        <f t="shared" si="3"/>
        <v>MGosport RR</v>
      </c>
    </row>
    <row r="81" spans="1:13" ht="15.6">
      <c r="A81" s="20">
        <v>80</v>
      </c>
      <c r="B81" s="36" t="s">
        <v>115</v>
      </c>
      <c r="C81" s="36" t="s">
        <v>116</v>
      </c>
      <c r="D81" s="36" t="s">
        <v>35</v>
      </c>
      <c r="E81" s="32" t="str">
        <f t="shared" si="2"/>
        <v>M60</v>
      </c>
      <c r="F81" s="40" t="s">
        <v>36</v>
      </c>
      <c r="G81" s="40">
        <v>61</v>
      </c>
      <c r="H81"/>
      <c r="I81"/>
      <c r="J81"/>
      <c r="K81"/>
      <c r="L81"/>
      <c r="M81" s="22" t="str">
        <f t="shared" si="3"/>
        <v>MVictory AC</v>
      </c>
    </row>
    <row r="82" spans="1:13" ht="15.6">
      <c r="A82" s="20">
        <v>81</v>
      </c>
      <c r="B82" s="36" t="s">
        <v>363</v>
      </c>
      <c r="C82" s="36" t="s">
        <v>364</v>
      </c>
      <c r="D82" s="36" t="s">
        <v>82</v>
      </c>
      <c r="E82" s="32" t="str">
        <f t="shared" si="2"/>
        <v>W50</v>
      </c>
      <c r="F82" s="40" t="s">
        <v>38</v>
      </c>
      <c r="G82" s="40">
        <v>53</v>
      </c>
      <c r="H82"/>
      <c r="I82"/>
      <c r="J82"/>
      <c r="K82"/>
      <c r="L82"/>
      <c r="M82" s="22" t="str">
        <f t="shared" si="3"/>
        <v>FLiss Runners</v>
      </c>
    </row>
    <row r="83" spans="1:13" ht="15.6">
      <c r="A83" s="20">
        <v>82</v>
      </c>
      <c r="B83" s="36" t="s">
        <v>164</v>
      </c>
      <c r="C83" s="36" t="s">
        <v>365</v>
      </c>
      <c r="D83" s="36" t="s">
        <v>3</v>
      </c>
      <c r="E83" s="32" t="str">
        <f t="shared" si="2"/>
        <v>W50</v>
      </c>
      <c r="F83" s="40" t="s">
        <v>38</v>
      </c>
      <c r="G83" s="40">
        <v>54</v>
      </c>
      <c r="H83"/>
      <c r="I83"/>
      <c r="J83"/>
      <c r="K83"/>
      <c r="L83"/>
      <c r="M83" s="22" t="str">
        <f t="shared" si="3"/>
        <v>FUnattached</v>
      </c>
    </row>
    <row r="84" spans="1:13" ht="15.6">
      <c r="A84" s="20">
        <v>83</v>
      </c>
      <c r="B84" s="36" t="s">
        <v>336</v>
      </c>
      <c r="C84" s="36" t="s">
        <v>365</v>
      </c>
      <c r="D84" s="36" t="s">
        <v>3</v>
      </c>
      <c r="E84" s="32" t="str">
        <f t="shared" si="2"/>
        <v>M50</v>
      </c>
      <c r="F84" s="40" t="s">
        <v>36</v>
      </c>
      <c r="G84" s="40">
        <v>58</v>
      </c>
      <c r="H84"/>
      <c r="I84"/>
      <c r="J84"/>
      <c r="K84"/>
      <c r="L84"/>
      <c r="M84" s="22" t="str">
        <f t="shared" si="3"/>
        <v>MUnattached</v>
      </c>
    </row>
    <row r="85" spans="1:13" ht="15.6">
      <c r="A85" s="20">
        <v>84</v>
      </c>
      <c r="B85" s="36" t="s">
        <v>193</v>
      </c>
      <c r="C85" s="36" t="s">
        <v>366</v>
      </c>
      <c r="D85" s="36" t="s">
        <v>3</v>
      </c>
      <c r="E85" s="32" t="str">
        <f t="shared" si="2"/>
        <v>W15</v>
      </c>
      <c r="F85" s="40" t="s">
        <v>38</v>
      </c>
      <c r="G85" s="40">
        <v>17</v>
      </c>
      <c r="H85"/>
      <c r="I85"/>
      <c r="J85"/>
      <c r="K85"/>
      <c r="L85"/>
      <c r="M85" s="22" t="str">
        <f t="shared" si="3"/>
        <v>FUnattached</v>
      </c>
    </row>
    <row r="86" spans="1:13" ht="15.6">
      <c r="A86" s="20">
        <v>85</v>
      </c>
      <c r="B86" s="36" t="s">
        <v>218</v>
      </c>
      <c r="C86" s="36" t="s">
        <v>366</v>
      </c>
      <c r="D86" s="36" t="s">
        <v>3</v>
      </c>
      <c r="E86" s="32" t="str">
        <f t="shared" si="2"/>
        <v>W40</v>
      </c>
      <c r="F86" s="40" t="s">
        <v>38</v>
      </c>
      <c r="G86" s="40">
        <v>49</v>
      </c>
      <c r="H86"/>
      <c r="I86"/>
      <c r="J86"/>
      <c r="K86"/>
      <c r="L86"/>
      <c r="M86" s="22" t="str">
        <f t="shared" si="3"/>
        <v>FUnattached</v>
      </c>
    </row>
    <row r="87" spans="1:13" ht="15.6">
      <c r="A87" s="20">
        <v>86</v>
      </c>
      <c r="B87" s="36" t="s">
        <v>242</v>
      </c>
      <c r="C87" s="36" t="s">
        <v>243</v>
      </c>
      <c r="D87" s="36" t="s">
        <v>300</v>
      </c>
      <c r="E87" s="32" t="str">
        <f t="shared" si="2"/>
        <v>M60</v>
      </c>
      <c r="F87" s="40" t="s">
        <v>36</v>
      </c>
      <c r="G87" s="40">
        <v>60</v>
      </c>
      <c r="H87"/>
      <c r="I87"/>
      <c r="J87"/>
      <c r="K87"/>
      <c r="L87"/>
      <c r="M87" s="22" t="str">
        <f t="shared" si="3"/>
        <v>MPompey Joggers</v>
      </c>
    </row>
    <row r="88" spans="1:13" ht="15.6">
      <c r="A88" s="20">
        <v>87</v>
      </c>
      <c r="B88" s="36" t="s">
        <v>73</v>
      </c>
      <c r="C88" s="36" t="s">
        <v>208</v>
      </c>
      <c r="D88" s="36" t="s">
        <v>114</v>
      </c>
      <c r="E88" s="32" t="str">
        <f t="shared" si="2"/>
        <v>M40</v>
      </c>
      <c r="F88" s="40" t="s">
        <v>36</v>
      </c>
      <c r="G88" s="40">
        <v>46</v>
      </c>
      <c r="H88"/>
      <c r="I88"/>
      <c r="J88"/>
      <c r="K88"/>
      <c r="L88"/>
      <c r="M88" s="22" t="str">
        <f t="shared" si="3"/>
        <v>MLancing Eagles</v>
      </c>
    </row>
    <row r="89" spans="1:13" ht="15.6">
      <c r="A89" s="20">
        <v>88</v>
      </c>
      <c r="B89" s="36" t="s">
        <v>201</v>
      </c>
      <c r="C89" s="36" t="s">
        <v>202</v>
      </c>
      <c r="D89" s="36" t="s">
        <v>170</v>
      </c>
      <c r="E89" s="32" t="str">
        <f t="shared" si="2"/>
        <v>W60</v>
      </c>
      <c r="F89" s="40" t="s">
        <v>38</v>
      </c>
      <c r="G89" s="40">
        <v>68</v>
      </c>
      <c r="H89"/>
      <c r="I89"/>
      <c r="J89"/>
      <c r="K89"/>
      <c r="L89"/>
      <c r="M89" s="22" t="str">
        <f t="shared" si="3"/>
        <v>FGosport RR</v>
      </c>
    </row>
    <row r="90" spans="1:13" ht="15.6">
      <c r="A90" s="20">
        <v>89</v>
      </c>
      <c r="B90" s="36" t="s">
        <v>160</v>
      </c>
      <c r="C90" s="36" t="s">
        <v>183</v>
      </c>
      <c r="D90" s="36" t="s">
        <v>170</v>
      </c>
      <c r="E90" s="32" t="str">
        <f t="shared" si="2"/>
        <v>W60</v>
      </c>
      <c r="F90" s="40" t="s">
        <v>38</v>
      </c>
      <c r="G90" s="40">
        <v>67</v>
      </c>
      <c r="H90"/>
      <c r="I90"/>
      <c r="J90"/>
      <c r="K90"/>
      <c r="L90"/>
      <c r="M90" s="22" t="str">
        <f t="shared" si="3"/>
        <v>FGosport RR</v>
      </c>
    </row>
    <row r="91" spans="1:13" ht="15.6">
      <c r="A91" s="20">
        <v>90</v>
      </c>
      <c r="B91" s="36" t="s">
        <v>367</v>
      </c>
      <c r="C91" s="36" t="s">
        <v>363</v>
      </c>
      <c r="D91" s="36" t="s">
        <v>170</v>
      </c>
      <c r="E91" s="32" t="str">
        <f t="shared" si="2"/>
        <v>W60</v>
      </c>
      <c r="F91" s="40" t="s">
        <v>38</v>
      </c>
      <c r="G91" s="40">
        <v>62</v>
      </c>
      <c r="H91"/>
      <c r="I91"/>
      <c r="J91"/>
      <c r="K91"/>
      <c r="L91"/>
      <c r="M91" s="22" t="str">
        <f t="shared" si="3"/>
        <v>FGosport RR</v>
      </c>
    </row>
    <row r="92" spans="1:13" ht="15.6">
      <c r="A92" s="20">
        <v>91</v>
      </c>
      <c r="B92" s="36" t="s">
        <v>70</v>
      </c>
      <c r="C92" s="36" t="s">
        <v>84</v>
      </c>
      <c r="D92" s="36" t="s">
        <v>3</v>
      </c>
      <c r="E92" s="32" t="str">
        <f t="shared" si="2"/>
        <v>M50</v>
      </c>
      <c r="F92" s="40" t="s">
        <v>36</v>
      </c>
      <c r="G92" s="40">
        <v>52</v>
      </c>
      <c r="H92"/>
      <c r="I92"/>
      <c r="J92"/>
      <c r="K92"/>
      <c r="L92"/>
      <c r="M92" s="22" t="str">
        <f t="shared" si="3"/>
        <v>MUnattached</v>
      </c>
    </row>
    <row r="93" spans="1:13" ht="15.6">
      <c r="A93" s="20">
        <v>92</v>
      </c>
      <c r="B93" s="36" t="s">
        <v>368</v>
      </c>
      <c r="C93" s="36" t="s">
        <v>369</v>
      </c>
      <c r="D93" s="36" t="s">
        <v>35</v>
      </c>
      <c r="E93" s="32" t="str">
        <f t="shared" si="2"/>
        <v>W40</v>
      </c>
      <c r="F93" s="40" t="s">
        <v>38</v>
      </c>
      <c r="G93" s="40">
        <v>44</v>
      </c>
      <c r="H93"/>
      <c r="I93"/>
      <c r="J93"/>
      <c r="K93"/>
      <c r="L93"/>
      <c r="M93" s="22" t="str">
        <f t="shared" si="3"/>
        <v>FVictory AC</v>
      </c>
    </row>
    <row r="94" spans="1:13" ht="15.6">
      <c r="A94" s="20">
        <v>93</v>
      </c>
      <c r="B94" s="36" t="s">
        <v>370</v>
      </c>
      <c r="C94" s="36" t="s">
        <v>369</v>
      </c>
      <c r="D94" s="36" t="s">
        <v>35</v>
      </c>
      <c r="E94" s="32" t="str">
        <f t="shared" si="2"/>
        <v>M40</v>
      </c>
      <c r="F94" s="40" t="s">
        <v>36</v>
      </c>
      <c r="G94" s="40">
        <v>48</v>
      </c>
      <c r="H94"/>
      <c r="I94"/>
      <c r="J94"/>
      <c r="K94"/>
      <c r="L94"/>
      <c r="M94" s="22" t="str">
        <f t="shared" si="3"/>
        <v>MVictory AC</v>
      </c>
    </row>
    <row r="95" spans="1:13" ht="15.6">
      <c r="A95" s="20">
        <v>94</v>
      </c>
      <c r="B95" s="36" t="s">
        <v>73</v>
      </c>
      <c r="C95" s="36" t="s">
        <v>124</v>
      </c>
      <c r="D95" s="36" t="s">
        <v>3</v>
      </c>
      <c r="E95" s="32" t="str">
        <f t="shared" si="2"/>
        <v>M40</v>
      </c>
      <c r="F95" s="40" t="s">
        <v>36</v>
      </c>
      <c r="G95" s="40">
        <v>46</v>
      </c>
      <c r="H95"/>
      <c r="I95"/>
      <c r="J95"/>
      <c r="K95"/>
      <c r="L95"/>
      <c r="M95" s="22" t="str">
        <f t="shared" si="3"/>
        <v>MUnattached</v>
      </c>
    </row>
    <row r="96" spans="1:13" ht="15.6">
      <c r="A96" s="20">
        <v>95</v>
      </c>
      <c r="B96" s="36" t="s">
        <v>161</v>
      </c>
      <c r="C96" s="36" t="s">
        <v>371</v>
      </c>
      <c r="D96" s="36" t="s">
        <v>3</v>
      </c>
      <c r="E96" s="32" t="str">
        <f t="shared" si="2"/>
        <v>W40</v>
      </c>
      <c r="F96" s="40" t="s">
        <v>38</v>
      </c>
      <c r="G96" s="40">
        <v>46</v>
      </c>
      <c r="H96"/>
      <c r="I96"/>
      <c r="J96"/>
      <c r="K96"/>
      <c r="L96"/>
      <c r="M96" s="22" t="str">
        <f t="shared" si="3"/>
        <v>FUnattached</v>
      </c>
    </row>
    <row r="97" spans="1:13" ht="15.6">
      <c r="A97" s="20">
        <v>96</v>
      </c>
      <c r="B97" s="36" t="s">
        <v>372</v>
      </c>
      <c r="C97" s="36" t="s">
        <v>225</v>
      </c>
      <c r="D97" s="36" t="s">
        <v>3</v>
      </c>
      <c r="E97" s="32" t="str">
        <f t="shared" si="2"/>
        <v>WS</v>
      </c>
      <c r="F97" s="40" t="s">
        <v>38</v>
      </c>
      <c r="G97" s="40">
        <v>31</v>
      </c>
      <c r="H97"/>
      <c r="I97"/>
      <c r="J97"/>
      <c r="K97"/>
      <c r="L97"/>
      <c r="M97" s="22" t="str">
        <f t="shared" si="3"/>
        <v>FUnattached</v>
      </c>
    </row>
    <row r="98" spans="1:13" ht="15.6">
      <c r="A98" s="20">
        <v>97</v>
      </c>
      <c r="B98" s="36" t="s">
        <v>373</v>
      </c>
      <c r="C98" s="36" t="s">
        <v>374</v>
      </c>
      <c r="D98" s="36" t="s">
        <v>3</v>
      </c>
      <c r="E98" s="32" t="str">
        <f t="shared" si="2"/>
        <v>W40</v>
      </c>
      <c r="F98" s="40" t="s">
        <v>38</v>
      </c>
      <c r="G98" s="40">
        <v>45</v>
      </c>
      <c r="H98"/>
      <c r="I98"/>
      <c r="J98"/>
      <c r="K98"/>
      <c r="L98"/>
      <c r="M98" s="22" t="str">
        <f t="shared" si="3"/>
        <v>FUnattached</v>
      </c>
    </row>
    <row r="99" spans="1:13" ht="15.6">
      <c r="A99" s="20">
        <v>98</v>
      </c>
      <c r="B99" s="36" t="s">
        <v>375</v>
      </c>
      <c r="C99" s="36" t="s">
        <v>147</v>
      </c>
      <c r="D99" s="36" t="s">
        <v>3</v>
      </c>
      <c r="E99" s="32" t="str">
        <f t="shared" si="2"/>
        <v>M40</v>
      </c>
      <c r="F99" s="40" t="s">
        <v>36</v>
      </c>
      <c r="G99" s="40">
        <v>47</v>
      </c>
      <c r="H99"/>
      <c r="I99"/>
      <c r="J99"/>
      <c r="K99"/>
      <c r="L99"/>
      <c r="M99" s="22" t="str">
        <f t="shared" si="3"/>
        <v>MUnattached</v>
      </c>
    </row>
    <row r="100" spans="1:13" ht="15.6">
      <c r="A100" s="20">
        <v>99</v>
      </c>
      <c r="B100" s="36" t="s">
        <v>34</v>
      </c>
      <c r="C100" s="36" t="s">
        <v>376</v>
      </c>
      <c r="D100" s="36" t="s">
        <v>377</v>
      </c>
      <c r="E100" s="32" t="str">
        <f t="shared" si="2"/>
        <v>M40</v>
      </c>
      <c r="F100" s="40" t="s">
        <v>36</v>
      </c>
      <c r="G100" s="40">
        <v>43</v>
      </c>
      <c r="H100"/>
      <c r="I100"/>
      <c r="J100"/>
      <c r="K100"/>
      <c r="L100"/>
      <c r="M100" s="22" t="str">
        <f t="shared" si="3"/>
        <v>MPromenade Plodders</v>
      </c>
    </row>
    <row r="101" spans="1:13" ht="15.6">
      <c r="A101" s="20">
        <v>100</v>
      </c>
      <c r="B101" s="36" t="s">
        <v>149</v>
      </c>
      <c r="C101" s="36" t="s">
        <v>197</v>
      </c>
      <c r="D101" s="36" t="s">
        <v>35</v>
      </c>
      <c r="E101" s="32" t="str">
        <f t="shared" si="2"/>
        <v>WS</v>
      </c>
      <c r="F101" s="40" t="s">
        <v>38</v>
      </c>
      <c r="G101" s="40">
        <v>38</v>
      </c>
      <c r="H101"/>
      <c r="I101"/>
      <c r="J101"/>
      <c r="K101"/>
      <c r="L101"/>
      <c r="M101" s="22" t="str">
        <f t="shared" si="3"/>
        <v>FVictory AC</v>
      </c>
    </row>
    <row r="102" spans="1:13" ht="15.6">
      <c r="A102" s="20">
        <v>101</v>
      </c>
      <c r="B102" s="36" t="s">
        <v>74</v>
      </c>
      <c r="C102" s="36" t="s">
        <v>378</v>
      </c>
      <c r="D102" s="36" t="s">
        <v>3</v>
      </c>
      <c r="E102" s="32" t="str">
        <f t="shared" si="2"/>
        <v>W50</v>
      </c>
      <c r="F102" s="40" t="s">
        <v>38</v>
      </c>
      <c r="G102" s="40">
        <v>51</v>
      </c>
      <c r="H102"/>
      <c r="I102"/>
      <c r="J102"/>
      <c r="K102"/>
      <c r="L102"/>
      <c r="M102" s="22" t="str">
        <f t="shared" si="3"/>
        <v>FUnattached</v>
      </c>
    </row>
    <row r="103" spans="1:13" ht="15.6">
      <c r="A103" s="20">
        <v>102</v>
      </c>
      <c r="B103" s="36" t="s">
        <v>140</v>
      </c>
      <c r="C103" s="36" t="s">
        <v>141</v>
      </c>
      <c r="D103" s="36" t="s">
        <v>35</v>
      </c>
      <c r="E103" s="32" t="str">
        <f t="shared" si="2"/>
        <v>W50</v>
      </c>
      <c r="F103" s="40" t="s">
        <v>38</v>
      </c>
      <c r="G103" s="40">
        <v>51</v>
      </c>
      <c r="H103"/>
      <c r="I103"/>
      <c r="J103"/>
      <c r="K103"/>
      <c r="L103"/>
      <c r="M103" s="22" t="str">
        <f t="shared" si="3"/>
        <v>FVictory AC</v>
      </c>
    </row>
    <row r="104" spans="1:13" ht="15.6">
      <c r="A104" s="20">
        <v>103</v>
      </c>
      <c r="B104" s="36" t="s">
        <v>164</v>
      </c>
      <c r="C104" s="36" t="s">
        <v>165</v>
      </c>
      <c r="D104" s="36" t="s">
        <v>35</v>
      </c>
      <c r="E104" s="32" t="str">
        <f t="shared" si="2"/>
        <v>W50</v>
      </c>
      <c r="F104" s="40" t="s">
        <v>38</v>
      </c>
      <c r="G104" s="40">
        <v>54</v>
      </c>
      <c r="H104"/>
      <c r="I104"/>
      <c r="J104"/>
      <c r="K104"/>
      <c r="L104"/>
      <c r="M104" s="22" t="str">
        <f t="shared" si="3"/>
        <v>FVictory AC</v>
      </c>
    </row>
    <row r="105" spans="1:13" ht="15.6">
      <c r="A105" s="20">
        <v>104</v>
      </c>
      <c r="B105" s="36" t="s">
        <v>287</v>
      </c>
      <c r="C105" s="36" t="s">
        <v>379</v>
      </c>
      <c r="D105" s="36" t="s">
        <v>170</v>
      </c>
      <c r="E105" s="32" t="str">
        <f t="shared" si="2"/>
        <v>W50</v>
      </c>
      <c r="F105" s="40" t="s">
        <v>38</v>
      </c>
      <c r="G105" s="40">
        <v>54</v>
      </c>
      <c r="H105"/>
      <c r="I105"/>
      <c r="J105"/>
      <c r="K105"/>
      <c r="L105"/>
      <c r="M105" s="22" t="str">
        <f t="shared" si="3"/>
        <v>FGosport RR</v>
      </c>
    </row>
    <row r="106" spans="1:13" ht="15.6">
      <c r="A106" s="20">
        <v>105</v>
      </c>
      <c r="B106" s="36" t="s">
        <v>380</v>
      </c>
      <c r="C106" s="36" t="s">
        <v>116</v>
      </c>
      <c r="D106" s="36" t="s">
        <v>3</v>
      </c>
      <c r="E106" s="32" t="str">
        <f t="shared" si="2"/>
        <v>W50</v>
      </c>
      <c r="F106" s="40" t="s">
        <v>38</v>
      </c>
      <c r="G106" s="40">
        <v>56</v>
      </c>
      <c r="H106"/>
      <c r="I106"/>
      <c r="J106"/>
      <c r="K106"/>
      <c r="L106"/>
      <c r="M106" s="22" t="str">
        <f t="shared" si="3"/>
        <v>FUnattached</v>
      </c>
    </row>
    <row r="107" spans="1:13" ht="15.6">
      <c r="A107" s="20">
        <v>106</v>
      </c>
      <c r="B107" s="36" t="s">
        <v>273</v>
      </c>
      <c r="C107" s="36" t="s">
        <v>381</v>
      </c>
      <c r="D107" s="36" t="s">
        <v>300</v>
      </c>
      <c r="E107" s="32" t="str">
        <f t="shared" si="2"/>
        <v>W50</v>
      </c>
      <c r="F107" s="40" t="s">
        <v>38</v>
      </c>
      <c r="G107" s="40">
        <v>57</v>
      </c>
      <c r="H107"/>
      <c r="I107"/>
      <c r="J107"/>
      <c r="K107"/>
      <c r="L107"/>
      <c r="M107" s="22" t="str">
        <f t="shared" si="3"/>
        <v>FPompey Joggers</v>
      </c>
    </row>
    <row r="108" spans="1:13" ht="15.6">
      <c r="A108" s="20">
        <v>107</v>
      </c>
      <c r="B108" s="36" t="s">
        <v>52</v>
      </c>
      <c r="C108" s="36" t="s">
        <v>382</v>
      </c>
      <c r="D108" s="36" t="s">
        <v>383</v>
      </c>
      <c r="E108" s="32" t="str">
        <f t="shared" si="2"/>
        <v>W40</v>
      </c>
      <c r="F108" s="40" t="s">
        <v>38</v>
      </c>
      <c r="G108" s="40">
        <v>40</v>
      </c>
      <c r="H108"/>
      <c r="I108"/>
      <c r="J108"/>
      <c r="K108"/>
      <c r="L108"/>
      <c r="M108" s="22" t="str">
        <f t="shared" si="3"/>
        <v>FLordshill RR</v>
      </c>
    </row>
    <row r="109" spans="1:13" ht="15.6">
      <c r="A109" s="20">
        <v>108</v>
      </c>
      <c r="B109" s="36" t="s">
        <v>142</v>
      </c>
      <c r="C109" s="36" t="s">
        <v>143</v>
      </c>
      <c r="D109" s="36" t="s">
        <v>35</v>
      </c>
      <c r="E109" s="32" t="str">
        <f t="shared" si="2"/>
        <v>WS</v>
      </c>
      <c r="F109" s="40" t="s">
        <v>38</v>
      </c>
      <c r="G109" s="40">
        <v>36</v>
      </c>
      <c r="H109"/>
      <c r="I109"/>
      <c r="J109"/>
      <c r="K109"/>
      <c r="L109"/>
      <c r="M109" s="22" t="str">
        <f t="shared" si="3"/>
        <v>FVictory AC</v>
      </c>
    </row>
    <row r="110" spans="1:13" ht="15.6">
      <c r="A110" s="20">
        <v>109</v>
      </c>
      <c r="B110" s="36" t="s">
        <v>52</v>
      </c>
      <c r="C110" s="36" t="s">
        <v>384</v>
      </c>
      <c r="D110" s="36" t="s">
        <v>385</v>
      </c>
      <c r="E110" s="32" t="str">
        <f t="shared" si="2"/>
        <v>W40</v>
      </c>
      <c r="F110" s="40" t="s">
        <v>38</v>
      </c>
      <c r="G110" s="40">
        <v>43</v>
      </c>
      <c r="H110"/>
      <c r="I110"/>
      <c r="J110"/>
      <c r="K110"/>
      <c r="L110"/>
      <c r="M110" s="22" t="str">
        <f t="shared" si="3"/>
        <v>FRotary RR</v>
      </c>
    </row>
    <row r="111" spans="1:13" ht="15.6">
      <c r="A111" s="20">
        <v>110</v>
      </c>
      <c r="B111" s="36" t="s">
        <v>85</v>
      </c>
      <c r="C111" s="36" t="s">
        <v>64</v>
      </c>
      <c r="D111" s="36" t="s">
        <v>111</v>
      </c>
      <c r="E111" s="32" t="str">
        <f t="shared" si="2"/>
        <v>MS</v>
      </c>
      <c r="F111" s="40" t="s">
        <v>36</v>
      </c>
      <c r="G111" s="40">
        <v>32</v>
      </c>
      <c r="H111"/>
      <c r="I111"/>
      <c r="J111"/>
      <c r="K111"/>
      <c r="L111"/>
      <c r="M111" s="22" t="str">
        <f t="shared" si="3"/>
        <v>MDenmead Striders</v>
      </c>
    </row>
    <row r="112" spans="1:13" ht="15.6">
      <c r="A112" s="20">
        <v>111</v>
      </c>
      <c r="B112" s="36" t="s">
        <v>305</v>
      </c>
      <c r="C112" s="36" t="s">
        <v>293</v>
      </c>
      <c r="D112" s="36" t="s">
        <v>386</v>
      </c>
      <c r="E112" s="32" t="str">
        <f t="shared" si="2"/>
        <v>W60</v>
      </c>
      <c r="F112" s="40" t="s">
        <v>38</v>
      </c>
      <c r="G112" s="40">
        <v>69</v>
      </c>
      <c r="H112"/>
      <c r="I112"/>
      <c r="J112"/>
      <c r="K112"/>
      <c r="L112"/>
      <c r="M112" s="22" t="str">
        <f t="shared" si="3"/>
        <v>FRoad Runners</v>
      </c>
    </row>
    <row r="113" spans="1:13" ht="15.6">
      <c r="A113" s="20">
        <v>112</v>
      </c>
      <c r="B113" s="36" t="s">
        <v>93</v>
      </c>
      <c r="C113" s="36" t="s">
        <v>252</v>
      </c>
      <c r="D113" s="36" t="s">
        <v>170</v>
      </c>
      <c r="E113" s="32" t="str">
        <f t="shared" si="2"/>
        <v>WS</v>
      </c>
      <c r="F113" s="40" t="s">
        <v>38</v>
      </c>
      <c r="G113" s="40">
        <v>38</v>
      </c>
      <c r="H113"/>
      <c r="I113"/>
      <c r="J113"/>
      <c r="K113"/>
      <c r="L113"/>
      <c r="M113" s="22" t="str">
        <f t="shared" si="3"/>
        <v>FGosport RR</v>
      </c>
    </row>
    <row r="114" spans="1:13" ht="15.6">
      <c r="A114" s="20">
        <v>113</v>
      </c>
      <c r="B114" s="36" t="s">
        <v>41</v>
      </c>
      <c r="C114" s="36" t="s">
        <v>151</v>
      </c>
      <c r="D114" s="36" t="s">
        <v>3</v>
      </c>
      <c r="E114" s="32" t="str">
        <f t="shared" si="2"/>
        <v>W40</v>
      </c>
      <c r="F114" s="40" t="s">
        <v>38</v>
      </c>
      <c r="G114" s="40">
        <v>45</v>
      </c>
      <c r="H114"/>
      <c r="I114"/>
      <c r="J114"/>
      <c r="K114"/>
      <c r="L114"/>
      <c r="M114" s="22" t="str">
        <f t="shared" si="3"/>
        <v>FUnattached</v>
      </c>
    </row>
    <row r="115" spans="1:13" ht="15.6">
      <c r="A115" s="20">
        <v>114</v>
      </c>
      <c r="B115" s="36" t="s">
        <v>89</v>
      </c>
      <c r="C115" s="36" t="s">
        <v>275</v>
      </c>
      <c r="D115" s="36" t="s">
        <v>377</v>
      </c>
      <c r="E115" s="32" t="str">
        <f t="shared" si="2"/>
        <v>M50</v>
      </c>
      <c r="F115" s="40" t="s">
        <v>36</v>
      </c>
      <c r="G115" s="40">
        <v>51</v>
      </c>
      <c r="H115"/>
      <c r="I115"/>
      <c r="J115"/>
      <c r="K115"/>
      <c r="L115"/>
      <c r="M115" s="22" t="str">
        <f t="shared" si="3"/>
        <v>MPromenade Plodders</v>
      </c>
    </row>
    <row r="116" spans="1:13" ht="15.6">
      <c r="A116" s="20">
        <v>115</v>
      </c>
      <c r="B116" s="36" t="s">
        <v>387</v>
      </c>
      <c r="C116" s="36" t="s">
        <v>388</v>
      </c>
      <c r="D116" s="36" t="s">
        <v>111</v>
      </c>
      <c r="E116" s="32" t="str">
        <f t="shared" si="2"/>
        <v>W40</v>
      </c>
      <c r="F116" s="40" t="s">
        <v>38</v>
      </c>
      <c r="G116" s="40">
        <v>47</v>
      </c>
      <c r="H116"/>
      <c r="I116"/>
      <c r="J116"/>
      <c r="K116"/>
      <c r="L116"/>
      <c r="M116" s="22" t="str">
        <f t="shared" si="3"/>
        <v>FDenmead Striders</v>
      </c>
    </row>
    <row r="117" spans="1:13" ht="15.6">
      <c r="A117" s="20">
        <v>116</v>
      </c>
      <c r="B117" s="36" t="s">
        <v>89</v>
      </c>
      <c r="C117" s="36" t="s">
        <v>235</v>
      </c>
      <c r="D117" s="36" t="s">
        <v>111</v>
      </c>
      <c r="E117" s="32" t="str">
        <f t="shared" si="2"/>
        <v>M40</v>
      </c>
      <c r="F117" s="40" t="s">
        <v>36</v>
      </c>
      <c r="G117" s="40">
        <v>45</v>
      </c>
      <c r="H117"/>
      <c r="I117"/>
      <c r="J117"/>
      <c r="K117"/>
      <c r="L117"/>
      <c r="M117" s="22" t="str">
        <f t="shared" si="3"/>
        <v>MDenmead Striders</v>
      </c>
    </row>
    <row r="118" spans="1:13" ht="15.6">
      <c r="A118" s="20">
        <v>117</v>
      </c>
      <c r="B118" s="36" t="s">
        <v>85</v>
      </c>
      <c r="C118" s="36" t="s">
        <v>151</v>
      </c>
      <c r="D118" s="36" t="s">
        <v>3</v>
      </c>
      <c r="E118" s="32" t="str">
        <f t="shared" si="2"/>
        <v>M40</v>
      </c>
      <c r="F118" s="40" t="s">
        <v>36</v>
      </c>
      <c r="G118" s="40">
        <v>47</v>
      </c>
      <c r="H118"/>
      <c r="I118"/>
      <c r="J118"/>
      <c r="K118"/>
      <c r="L118"/>
      <c r="M118" s="22" t="str">
        <f t="shared" si="3"/>
        <v>MUnattached</v>
      </c>
    </row>
    <row r="119" spans="1:13" ht="15.6">
      <c r="A119" s="20">
        <v>118</v>
      </c>
      <c r="B119" s="36" t="s">
        <v>241</v>
      </c>
      <c r="C119" s="36" t="s">
        <v>276</v>
      </c>
      <c r="D119" s="36" t="s">
        <v>111</v>
      </c>
      <c r="E119" s="32" t="str">
        <f t="shared" si="2"/>
        <v>MS</v>
      </c>
      <c r="F119" s="40" t="s">
        <v>36</v>
      </c>
      <c r="G119" s="40">
        <v>36</v>
      </c>
      <c r="H119"/>
      <c r="I119"/>
      <c r="J119"/>
      <c r="K119"/>
      <c r="L119"/>
      <c r="M119" s="22" t="str">
        <f t="shared" si="3"/>
        <v>MDenmead Striders</v>
      </c>
    </row>
    <row r="120" spans="1:13" ht="15.6">
      <c r="A120" s="20">
        <v>119</v>
      </c>
      <c r="B120" s="36" t="s">
        <v>181</v>
      </c>
      <c r="C120" s="36" t="s">
        <v>389</v>
      </c>
      <c r="D120" s="36" t="s">
        <v>3</v>
      </c>
      <c r="E120" s="32" t="str">
        <f t="shared" si="2"/>
        <v>W50</v>
      </c>
      <c r="F120" s="40" t="s">
        <v>38</v>
      </c>
      <c r="G120" s="40">
        <v>57</v>
      </c>
      <c r="H120"/>
      <c r="I120"/>
      <c r="J120"/>
      <c r="K120"/>
      <c r="L120"/>
      <c r="M120" s="22" t="str">
        <f t="shared" si="3"/>
        <v>FUnattached</v>
      </c>
    </row>
    <row r="121" spans="1:13" ht="15.6">
      <c r="A121" s="20">
        <v>120</v>
      </c>
      <c r="B121" s="36" t="s">
        <v>203</v>
      </c>
      <c r="C121" s="36" t="s">
        <v>389</v>
      </c>
      <c r="D121" s="36" t="s">
        <v>3</v>
      </c>
      <c r="E121" s="32" t="str">
        <f t="shared" si="2"/>
        <v>M60</v>
      </c>
      <c r="F121" s="40" t="s">
        <v>36</v>
      </c>
      <c r="G121" s="40">
        <v>63</v>
      </c>
      <c r="H121"/>
      <c r="I121"/>
      <c r="J121"/>
      <c r="K121"/>
      <c r="L121"/>
      <c r="M121" s="22" t="str">
        <f t="shared" si="3"/>
        <v>MUnattached</v>
      </c>
    </row>
    <row r="122" spans="1:13" ht="15.6">
      <c r="A122" s="20">
        <v>121</v>
      </c>
      <c r="B122" s="36" t="s">
        <v>222</v>
      </c>
      <c r="C122" s="36" t="s">
        <v>223</v>
      </c>
      <c r="D122" s="36" t="s">
        <v>35</v>
      </c>
      <c r="E122" s="32" t="str">
        <f t="shared" si="2"/>
        <v>W60</v>
      </c>
      <c r="F122" s="40" t="s">
        <v>38</v>
      </c>
      <c r="G122" s="40">
        <v>63</v>
      </c>
      <c r="H122"/>
      <c r="I122"/>
      <c r="J122"/>
      <c r="K122"/>
      <c r="L122"/>
      <c r="M122" s="22" t="str">
        <f t="shared" si="3"/>
        <v>FVictory AC</v>
      </c>
    </row>
    <row r="123" spans="1:13" ht="15.6">
      <c r="A123" s="20">
        <v>122</v>
      </c>
      <c r="B123" s="36" t="s">
        <v>184</v>
      </c>
      <c r="C123" s="36" t="s">
        <v>390</v>
      </c>
      <c r="D123" s="36" t="s">
        <v>3</v>
      </c>
      <c r="E123" s="32" t="str">
        <f t="shared" si="2"/>
        <v>WS</v>
      </c>
      <c r="F123" s="40" t="s">
        <v>38</v>
      </c>
      <c r="G123" s="40">
        <v>38</v>
      </c>
      <c r="H123"/>
      <c r="I123"/>
      <c r="J123"/>
      <c r="K123"/>
      <c r="L123"/>
      <c r="M123" s="22" t="str">
        <f t="shared" si="3"/>
        <v>FUnattached</v>
      </c>
    </row>
    <row r="124" spans="1:13" ht="15.6">
      <c r="A124" s="20">
        <v>123</v>
      </c>
      <c r="B124" s="36" t="s">
        <v>157</v>
      </c>
      <c r="C124" s="36" t="s">
        <v>391</v>
      </c>
      <c r="D124" s="36" t="s">
        <v>392</v>
      </c>
      <c r="E124" s="32" t="str">
        <f t="shared" si="2"/>
        <v>W50</v>
      </c>
      <c r="F124" s="40" t="s">
        <v>38</v>
      </c>
      <c r="G124" s="40">
        <v>51</v>
      </c>
      <c r="H124"/>
      <c r="I124"/>
      <c r="J124"/>
      <c r="K124"/>
      <c r="L124"/>
      <c r="M124" s="22" t="str">
        <f t="shared" si="3"/>
        <v>FEmsworth Joggers</v>
      </c>
    </row>
    <row r="125" spans="1:13" ht="15.6">
      <c r="A125" s="20">
        <v>124</v>
      </c>
      <c r="B125" s="36" t="s">
        <v>203</v>
      </c>
      <c r="C125" s="36" t="s">
        <v>393</v>
      </c>
      <c r="D125" s="36" t="s">
        <v>394</v>
      </c>
      <c r="E125" s="32" t="str">
        <f t="shared" si="2"/>
        <v>M60</v>
      </c>
      <c r="F125" s="40" t="s">
        <v>36</v>
      </c>
      <c r="G125" s="40">
        <v>60</v>
      </c>
      <c r="H125"/>
      <c r="I125"/>
      <c r="J125"/>
      <c r="K125"/>
      <c r="L125"/>
      <c r="M125" s="22" t="str">
        <f t="shared" si="3"/>
        <v>MTone Zone</v>
      </c>
    </row>
    <row r="126" spans="1:13" ht="15.6">
      <c r="A126" s="20">
        <v>125</v>
      </c>
      <c r="B126" s="36" t="s">
        <v>395</v>
      </c>
      <c r="C126" s="36" t="s">
        <v>396</v>
      </c>
      <c r="D126" s="36" t="s">
        <v>3</v>
      </c>
      <c r="E126" s="32" t="str">
        <f t="shared" si="2"/>
        <v>WS</v>
      </c>
      <c r="F126" s="40" t="s">
        <v>38</v>
      </c>
      <c r="G126" s="40">
        <v>33</v>
      </c>
      <c r="H126"/>
      <c r="I126"/>
      <c r="J126"/>
      <c r="K126"/>
      <c r="L126"/>
      <c r="M126" s="22" t="str">
        <f t="shared" si="3"/>
        <v>FUnattached</v>
      </c>
    </row>
    <row r="127" spans="1:13" ht="15.6">
      <c r="A127" s="20">
        <v>126</v>
      </c>
      <c r="B127" s="36" t="s">
        <v>224</v>
      </c>
      <c r="C127" s="36" t="s">
        <v>351</v>
      </c>
      <c r="D127" s="36" t="s">
        <v>3</v>
      </c>
      <c r="E127" s="32" t="str">
        <f t="shared" si="2"/>
        <v>W50</v>
      </c>
      <c r="F127" s="40" t="s">
        <v>38</v>
      </c>
      <c r="G127" s="40">
        <v>58</v>
      </c>
      <c r="H127"/>
      <c r="I127"/>
      <c r="J127"/>
      <c r="K127"/>
      <c r="L127"/>
      <c r="M127" s="22" t="str">
        <f t="shared" si="3"/>
        <v>FUnattached</v>
      </c>
    </row>
    <row r="128" spans="1:13" ht="15.6">
      <c r="A128" s="20">
        <v>127</v>
      </c>
      <c r="B128" s="36" t="s">
        <v>397</v>
      </c>
      <c r="C128" s="36" t="s">
        <v>398</v>
      </c>
      <c r="D128" s="36" t="s">
        <v>253</v>
      </c>
      <c r="E128" s="32" t="str">
        <f t="shared" si="2"/>
        <v>W40</v>
      </c>
      <c r="F128" s="40" t="s">
        <v>38</v>
      </c>
      <c r="G128" s="40">
        <v>45</v>
      </c>
      <c r="H128"/>
      <c r="I128"/>
      <c r="J128"/>
      <c r="K128"/>
      <c r="L128"/>
      <c r="M128" s="22" t="str">
        <f t="shared" si="3"/>
        <v>FFareham Crusaders</v>
      </c>
    </row>
    <row r="129" spans="1:13" ht="15.6">
      <c r="A129" s="20">
        <v>128</v>
      </c>
      <c r="B129" s="36" t="s">
        <v>178</v>
      </c>
      <c r="C129" s="36" t="s">
        <v>399</v>
      </c>
      <c r="D129" s="36" t="s">
        <v>35</v>
      </c>
      <c r="E129" s="32" t="str">
        <f t="shared" si="2"/>
        <v>W40</v>
      </c>
      <c r="F129" s="40" t="s">
        <v>38</v>
      </c>
      <c r="G129" s="40">
        <v>48</v>
      </c>
      <c r="H129"/>
      <c r="I129"/>
      <c r="J129"/>
      <c r="K129"/>
      <c r="L129"/>
      <c r="M129" s="22" t="str">
        <f t="shared" si="3"/>
        <v>FVictory AC</v>
      </c>
    </row>
    <row r="130" spans="1:13" ht="15.6">
      <c r="A130" s="20">
        <v>129</v>
      </c>
      <c r="B130" s="36" t="s">
        <v>46</v>
      </c>
      <c r="C130" s="36" t="s">
        <v>47</v>
      </c>
      <c r="D130" s="36" t="s">
        <v>51</v>
      </c>
      <c r="E130" s="32" t="str">
        <f t="shared" ref="E130:E193" si="4">IF(AND(F130&lt;&gt;"",G130&lt;&gt;""),IF(F130="M","M","W")&amp;IF(G130&lt;18,"15",IF(G130&lt;40,"S",IF(G130&lt;50,"40",IF(G130&lt;60,"50",IF(G130&lt;70,"60","70"))))),"")</f>
        <v>MS</v>
      </c>
      <c r="F130" s="40" t="s">
        <v>36</v>
      </c>
      <c r="G130" s="40">
        <v>31</v>
      </c>
      <c r="H130"/>
      <c r="I130"/>
      <c r="J130"/>
      <c r="K130"/>
      <c r="L130"/>
      <c r="M130" s="22" t="str">
        <f t="shared" si="3"/>
        <v>MPortsmouth Tri</v>
      </c>
    </row>
    <row r="131" spans="1:13" ht="15.6">
      <c r="A131" s="20">
        <v>130</v>
      </c>
      <c r="B131" s="36" t="s">
        <v>400</v>
      </c>
      <c r="C131" s="36" t="s">
        <v>47</v>
      </c>
      <c r="D131" s="36" t="s">
        <v>3</v>
      </c>
      <c r="E131" s="32" t="str">
        <f t="shared" si="4"/>
        <v>WS</v>
      </c>
      <c r="F131" s="40" t="s">
        <v>38</v>
      </c>
      <c r="G131" s="40">
        <v>30</v>
      </c>
      <c r="H131"/>
      <c r="I131"/>
      <c r="J131"/>
      <c r="K131"/>
      <c r="L131"/>
      <c r="M131" s="22" t="str">
        <f t="shared" si="3"/>
        <v>FUnattached</v>
      </c>
    </row>
    <row r="132" spans="1:13" ht="15.6">
      <c r="A132" s="20">
        <v>131</v>
      </c>
      <c r="B132" s="36" t="s">
        <v>192</v>
      </c>
      <c r="C132" s="36" t="s">
        <v>401</v>
      </c>
      <c r="D132" s="36" t="s">
        <v>300</v>
      </c>
      <c r="E132" s="32" t="str">
        <f t="shared" si="4"/>
        <v>W50</v>
      </c>
      <c r="F132" s="40" t="s">
        <v>38</v>
      </c>
      <c r="G132" s="40">
        <v>51</v>
      </c>
      <c r="H132"/>
      <c r="I132"/>
      <c r="J132"/>
      <c r="K132"/>
      <c r="L132"/>
      <c r="M132" s="22" t="str">
        <f t="shared" si="3"/>
        <v>FPompey Joggers</v>
      </c>
    </row>
    <row r="133" spans="1:13" ht="15.6">
      <c r="A133" s="20">
        <v>132</v>
      </c>
      <c r="B133" s="36" t="s">
        <v>402</v>
      </c>
      <c r="C133" s="36" t="s">
        <v>64</v>
      </c>
      <c r="D133" s="36" t="s">
        <v>3</v>
      </c>
      <c r="E133" s="32" t="str">
        <f t="shared" si="4"/>
        <v>MS</v>
      </c>
      <c r="F133" s="40" t="s">
        <v>36</v>
      </c>
      <c r="G133" s="40">
        <v>39</v>
      </c>
      <c r="H133"/>
      <c r="I133"/>
      <c r="J133"/>
      <c r="K133"/>
      <c r="L133"/>
      <c r="M133" s="22" t="str">
        <f t="shared" ref="M133:M196" si="5">F133&amp;D133</f>
        <v>MUnattached</v>
      </c>
    </row>
    <row r="134" spans="1:13" ht="15.6">
      <c r="A134" s="20">
        <v>133</v>
      </c>
      <c r="B134" s="36" t="s">
        <v>403</v>
      </c>
      <c r="C134" s="36" t="s">
        <v>195</v>
      </c>
      <c r="D134" s="36" t="s">
        <v>3</v>
      </c>
      <c r="E134" s="32" t="str">
        <f t="shared" si="4"/>
        <v>WS</v>
      </c>
      <c r="F134" s="40" t="s">
        <v>38</v>
      </c>
      <c r="G134" s="40">
        <v>38</v>
      </c>
      <c r="H134"/>
      <c r="I134"/>
      <c r="J134"/>
      <c r="K134"/>
      <c r="L134"/>
      <c r="M134" s="22" t="str">
        <f t="shared" si="5"/>
        <v>FUnattached</v>
      </c>
    </row>
    <row r="135" spans="1:13" ht="15.6">
      <c r="A135" s="20">
        <v>134</v>
      </c>
      <c r="B135" s="36" t="s">
        <v>241</v>
      </c>
      <c r="C135" s="36" t="s">
        <v>404</v>
      </c>
      <c r="D135" s="36" t="s">
        <v>3</v>
      </c>
      <c r="E135" s="32" t="str">
        <f t="shared" si="4"/>
        <v>M50</v>
      </c>
      <c r="F135" s="40" t="s">
        <v>36</v>
      </c>
      <c r="G135" s="40">
        <v>57</v>
      </c>
      <c r="H135"/>
      <c r="I135"/>
      <c r="J135"/>
      <c r="K135"/>
      <c r="L135"/>
      <c r="M135" s="22" t="str">
        <f t="shared" si="5"/>
        <v>MUnattached</v>
      </c>
    </row>
    <row r="136" spans="1:13" ht="15.6">
      <c r="A136" s="20">
        <v>135</v>
      </c>
      <c r="B136" s="36" t="s">
        <v>242</v>
      </c>
      <c r="C136" s="36" t="s">
        <v>118</v>
      </c>
      <c r="D136" s="36" t="s">
        <v>119</v>
      </c>
      <c r="E136" s="32" t="str">
        <f t="shared" si="4"/>
        <v>M60</v>
      </c>
      <c r="F136" s="40" t="s">
        <v>36</v>
      </c>
      <c r="G136" s="40">
        <v>69</v>
      </c>
      <c r="H136"/>
      <c r="I136"/>
      <c r="J136"/>
      <c r="K136"/>
      <c r="L136"/>
      <c r="M136" s="22" t="str">
        <f t="shared" si="5"/>
        <v>MHavant AC</v>
      </c>
    </row>
    <row r="137" spans="1:13" ht="15.6">
      <c r="A137" s="20">
        <v>136</v>
      </c>
      <c r="B137" s="36" t="s">
        <v>117</v>
      </c>
      <c r="C137" s="36" t="s">
        <v>118</v>
      </c>
      <c r="D137" s="36" t="s">
        <v>119</v>
      </c>
      <c r="E137" s="32" t="str">
        <f t="shared" si="4"/>
        <v>M40</v>
      </c>
      <c r="F137" s="40" t="s">
        <v>36</v>
      </c>
      <c r="G137" s="40">
        <v>45</v>
      </c>
      <c r="H137"/>
      <c r="I137"/>
      <c r="J137"/>
      <c r="K137"/>
      <c r="L137"/>
      <c r="M137" s="22" t="str">
        <f t="shared" si="5"/>
        <v>MHavant AC</v>
      </c>
    </row>
    <row r="138" spans="1:13" ht="15.6">
      <c r="A138" s="20">
        <v>137</v>
      </c>
      <c r="B138" s="36" t="s">
        <v>181</v>
      </c>
      <c r="C138" s="36" t="s">
        <v>405</v>
      </c>
      <c r="D138" s="36" t="s">
        <v>3</v>
      </c>
      <c r="E138" s="32" t="str">
        <f t="shared" si="4"/>
        <v>W60</v>
      </c>
      <c r="F138" s="40" t="s">
        <v>38</v>
      </c>
      <c r="G138" s="40">
        <v>62</v>
      </c>
      <c r="H138"/>
      <c r="I138"/>
      <c r="J138"/>
      <c r="K138"/>
      <c r="L138"/>
      <c r="M138" s="22" t="str">
        <f t="shared" si="5"/>
        <v>FUnattached</v>
      </c>
    </row>
    <row r="139" spans="1:13" ht="15.6">
      <c r="A139" s="20">
        <v>138</v>
      </c>
      <c r="B139" s="36" t="s">
        <v>263</v>
      </c>
      <c r="C139" s="36" t="s">
        <v>406</v>
      </c>
      <c r="D139" s="36" t="s">
        <v>35</v>
      </c>
      <c r="E139" s="32" t="str">
        <f t="shared" si="4"/>
        <v>W50</v>
      </c>
      <c r="F139" s="40" t="s">
        <v>38</v>
      </c>
      <c r="G139" s="40">
        <v>54</v>
      </c>
      <c r="H139"/>
      <c r="I139"/>
      <c r="J139"/>
      <c r="K139"/>
      <c r="L139"/>
      <c r="M139" s="22" t="str">
        <f t="shared" si="5"/>
        <v>FVictory AC</v>
      </c>
    </row>
    <row r="140" spans="1:13" ht="15.6">
      <c r="A140" s="20">
        <v>139</v>
      </c>
      <c r="B140" s="36" t="s">
        <v>407</v>
      </c>
      <c r="C140" s="36" t="s">
        <v>254</v>
      </c>
      <c r="D140" s="36" t="s">
        <v>3</v>
      </c>
      <c r="E140" s="32" t="str">
        <f t="shared" si="4"/>
        <v>MS</v>
      </c>
      <c r="F140" s="40" t="s">
        <v>36</v>
      </c>
      <c r="G140" s="40">
        <v>31</v>
      </c>
      <c r="H140"/>
      <c r="I140"/>
      <c r="J140"/>
      <c r="K140"/>
      <c r="L140"/>
      <c r="M140" s="22" t="str">
        <f t="shared" si="5"/>
        <v>MUnattached</v>
      </c>
    </row>
    <row r="141" spans="1:13" ht="15.6">
      <c r="A141" s="20">
        <v>140</v>
      </c>
      <c r="B141" s="36" t="s">
        <v>43</v>
      </c>
      <c r="C141" s="36" t="s">
        <v>44</v>
      </c>
      <c r="D141" s="36" t="s">
        <v>45</v>
      </c>
      <c r="E141" s="32" t="str">
        <f t="shared" si="4"/>
        <v>M60</v>
      </c>
      <c r="F141" s="40" t="s">
        <v>36</v>
      </c>
      <c r="G141" s="40">
        <v>66</v>
      </c>
      <c r="H141"/>
      <c r="I141"/>
      <c r="J141"/>
      <c r="K141"/>
      <c r="L141"/>
      <c r="M141" s="22" t="str">
        <f t="shared" si="5"/>
        <v>MBrighton Phoenix</v>
      </c>
    </row>
    <row r="142" spans="1:13" ht="15.6">
      <c r="A142" s="20">
        <v>141</v>
      </c>
      <c r="B142" s="36" t="s">
        <v>408</v>
      </c>
      <c r="C142" s="36" t="s">
        <v>409</v>
      </c>
      <c r="D142" s="36" t="s">
        <v>3</v>
      </c>
      <c r="E142" s="32" t="str">
        <f t="shared" si="4"/>
        <v>W40</v>
      </c>
      <c r="F142" s="40" t="s">
        <v>38</v>
      </c>
      <c r="G142" s="40">
        <v>45</v>
      </c>
      <c r="H142"/>
      <c r="I142"/>
      <c r="J142"/>
      <c r="K142"/>
      <c r="L142"/>
      <c r="M142" s="22" t="str">
        <f t="shared" si="5"/>
        <v>FUnattached</v>
      </c>
    </row>
    <row r="143" spans="1:13" ht="15.6">
      <c r="A143" s="20">
        <v>142</v>
      </c>
      <c r="B143" s="36" t="s">
        <v>91</v>
      </c>
      <c r="C143" s="36" t="s">
        <v>410</v>
      </c>
      <c r="D143" s="36" t="s">
        <v>3</v>
      </c>
      <c r="E143" s="32" t="str">
        <f t="shared" si="4"/>
        <v>W50</v>
      </c>
      <c r="F143" s="40" t="s">
        <v>38</v>
      </c>
      <c r="G143" s="40">
        <v>52</v>
      </c>
      <c r="H143"/>
      <c r="I143"/>
      <c r="J143"/>
      <c r="K143"/>
      <c r="L143"/>
      <c r="M143" s="22" t="str">
        <f t="shared" si="5"/>
        <v>FUnattached</v>
      </c>
    </row>
    <row r="144" spans="1:13" ht="15.6">
      <c r="A144" s="20">
        <v>143</v>
      </c>
      <c r="B144" s="36" t="s">
        <v>411</v>
      </c>
      <c r="C144" s="36" t="s">
        <v>412</v>
      </c>
      <c r="D144" s="36" t="s">
        <v>3</v>
      </c>
      <c r="E144" s="32" t="str">
        <f t="shared" si="4"/>
        <v>WS</v>
      </c>
      <c r="F144" s="40" t="s">
        <v>38</v>
      </c>
      <c r="G144" s="40">
        <v>24</v>
      </c>
      <c r="H144"/>
      <c r="I144"/>
      <c r="J144"/>
      <c r="K144"/>
      <c r="L144"/>
      <c r="M144" s="22" t="str">
        <f t="shared" si="5"/>
        <v>FUnattached</v>
      </c>
    </row>
    <row r="145" spans="1:13" ht="15.6">
      <c r="A145" s="20">
        <v>144</v>
      </c>
      <c r="B145" s="36" t="s">
        <v>413</v>
      </c>
      <c r="C145" s="36" t="s">
        <v>414</v>
      </c>
      <c r="D145" s="36" t="s">
        <v>3</v>
      </c>
      <c r="E145" s="32" t="str">
        <f t="shared" si="4"/>
        <v>W50</v>
      </c>
      <c r="F145" s="40" t="s">
        <v>38</v>
      </c>
      <c r="G145" s="40">
        <v>57</v>
      </c>
      <c r="H145"/>
      <c r="I145"/>
      <c r="J145"/>
      <c r="K145"/>
      <c r="L145"/>
      <c r="M145" s="22" t="str">
        <f t="shared" si="5"/>
        <v>FUnattached</v>
      </c>
    </row>
    <row r="146" spans="1:13" ht="15.6">
      <c r="A146" s="20">
        <v>145</v>
      </c>
      <c r="B146" s="36" t="s">
        <v>73</v>
      </c>
      <c r="C146" s="36" t="s">
        <v>414</v>
      </c>
      <c r="D146" s="36" t="s">
        <v>3</v>
      </c>
      <c r="E146" s="32" t="str">
        <f t="shared" si="4"/>
        <v>M50</v>
      </c>
      <c r="F146" s="40" t="s">
        <v>36</v>
      </c>
      <c r="G146" s="40">
        <v>59</v>
      </c>
      <c r="H146"/>
      <c r="I146"/>
      <c r="J146"/>
      <c r="K146"/>
      <c r="L146"/>
      <c r="M146" s="22" t="str">
        <f t="shared" si="5"/>
        <v>MUnattached</v>
      </c>
    </row>
    <row r="147" spans="1:13" ht="15.6">
      <c r="A147" s="20">
        <v>146</v>
      </c>
      <c r="B147" s="36" t="s">
        <v>34</v>
      </c>
      <c r="C147" s="36" t="s">
        <v>415</v>
      </c>
      <c r="D147" s="36" t="s">
        <v>3</v>
      </c>
      <c r="E147" s="32" t="str">
        <f t="shared" si="4"/>
        <v>M40</v>
      </c>
      <c r="F147" s="40" t="s">
        <v>36</v>
      </c>
      <c r="G147" s="40">
        <v>47</v>
      </c>
      <c r="H147"/>
      <c r="I147"/>
      <c r="J147"/>
      <c r="K147"/>
      <c r="L147"/>
      <c r="M147" s="22" t="str">
        <f t="shared" si="5"/>
        <v>MUnattached</v>
      </c>
    </row>
    <row r="148" spans="1:13" ht="15.6">
      <c r="A148" s="20">
        <v>147</v>
      </c>
      <c r="B148" s="36" t="s">
        <v>416</v>
      </c>
      <c r="C148" s="36" t="s">
        <v>417</v>
      </c>
      <c r="D148" s="36" t="s">
        <v>3</v>
      </c>
      <c r="E148" s="32" t="str">
        <f t="shared" si="4"/>
        <v>WS</v>
      </c>
      <c r="F148" s="40" t="s">
        <v>38</v>
      </c>
      <c r="G148" s="40">
        <v>25</v>
      </c>
      <c r="H148"/>
      <c r="I148"/>
      <c r="J148"/>
      <c r="K148"/>
      <c r="L148"/>
      <c r="M148" s="22" t="str">
        <f t="shared" si="5"/>
        <v>FUnattached</v>
      </c>
    </row>
    <row r="149" spans="1:13" ht="15.6">
      <c r="A149" s="20">
        <v>148</v>
      </c>
      <c r="B149" s="36" t="s">
        <v>418</v>
      </c>
      <c r="C149" s="36" t="s">
        <v>188</v>
      </c>
      <c r="D149" s="36" t="s">
        <v>3</v>
      </c>
      <c r="E149" s="32" t="str">
        <f t="shared" si="4"/>
        <v>MS</v>
      </c>
      <c r="F149" s="40" t="s">
        <v>36</v>
      </c>
      <c r="G149" s="40">
        <v>27</v>
      </c>
      <c r="H149"/>
      <c r="I149"/>
      <c r="J149"/>
      <c r="K149"/>
      <c r="L149"/>
      <c r="M149" s="22" t="str">
        <f t="shared" si="5"/>
        <v>MUnattached</v>
      </c>
    </row>
    <row r="150" spans="1:13" ht="15.6">
      <c r="A150" s="20">
        <v>149</v>
      </c>
      <c r="B150" s="36" t="s">
        <v>133</v>
      </c>
      <c r="C150" s="36" t="s">
        <v>356</v>
      </c>
      <c r="D150" s="36" t="s">
        <v>170</v>
      </c>
      <c r="E150" s="32" t="str">
        <f t="shared" si="4"/>
        <v>W40</v>
      </c>
      <c r="F150" s="40" t="s">
        <v>38</v>
      </c>
      <c r="G150" s="40">
        <v>44</v>
      </c>
      <c r="H150"/>
      <c r="I150"/>
      <c r="J150"/>
      <c r="K150"/>
      <c r="L150"/>
      <c r="M150" s="22" t="str">
        <f t="shared" si="5"/>
        <v>FGosport RR</v>
      </c>
    </row>
    <row r="151" spans="1:13" ht="15.6">
      <c r="A151" s="20">
        <v>150</v>
      </c>
      <c r="B151" s="36" t="s">
        <v>123</v>
      </c>
      <c r="C151" s="36" t="s">
        <v>419</v>
      </c>
      <c r="D151" s="36" t="s">
        <v>3</v>
      </c>
      <c r="E151" s="32" t="str">
        <f t="shared" si="4"/>
        <v>WS</v>
      </c>
      <c r="F151" s="40" t="s">
        <v>38</v>
      </c>
      <c r="G151" s="40">
        <v>30</v>
      </c>
      <c r="H151"/>
      <c r="I151"/>
      <c r="J151"/>
      <c r="K151"/>
      <c r="L151"/>
      <c r="M151" s="22" t="str">
        <f t="shared" si="5"/>
        <v>FUnattached</v>
      </c>
    </row>
    <row r="152" spans="1:13" ht="15.6">
      <c r="A152" s="20">
        <v>151</v>
      </c>
      <c r="B152" s="36" t="s">
        <v>210</v>
      </c>
      <c r="C152" s="36" t="s">
        <v>106</v>
      </c>
      <c r="D152" s="36" t="s">
        <v>3</v>
      </c>
      <c r="E152" s="32" t="str">
        <f t="shared" si="4"/>
        <v>M40</v>
      </c>
      <c r="F152" s="40" t="s">
        <v>36</v>
      </c>
      <c r="G152" s="40">
        <v>46</v>
      </c>
      <c r="H152"/>
      <c r="I152"/>
      <c r="J152"/>
      <c r="K152"/>
      <c r="L152"/>
      <c r="M152" s="22" t="str">
        <f t="shared" si="5"/>
        <v>MUnattached</v>
      </c>
    </row>
    <row r="153" spans="1:13" ht="15.6">
      <c r="A153" s="20">
        <v>152</v>
      </c>
      <c r="B153" s="36" t="s">
        <v>266</v>
      </c>
      <c r="C153" s="36" t="s">
        <v>359</v>
      </c>
      <c r="D153" s="36" t="s">
        <v>3</v>
      </c>
      <c r="E153" s="32" t="str">
        <f t="shared" si="4"/>
        <v>M50</v>
      </c>
      <c r="F153" s="40" t="s">
        <v>36</v>
      </c>
      <c r="G153" s="40">
        <v>58</v>
      </c>
      <c r="H153"/>
      <c r="I153"/>
      <c r="J153"/>
      <c r="K153"/>
      <c r="L153"/>
      <c r="M153" s="22" t="str">
        <f t="shared" si="5"/>
        <v>MUnattached</v>
      </c>
    </row>
    <row r="154" spans="1:13" ht="15.6">
      <c r="A154" s="20">
        <v>153</v>
      </c>
      <c r="B154" s="36" t="s">
        <v>75</v>
      </c>
      <c r="C154" s="36" t="s">
        <v>359</v>
      </c>
      <c r="D154" s="36" t="s">
        <v>3</v>
      </c>
      <c r="E154" s="32" t="str">
        <f t="shared" si="4"/>
        <v>W50</v>
      </c>
      <c r="F154" s="40" t="s">
        <v>38</v>
      </c>
      <c r="G154" s="40">
        <v>59</v>
      </c>
      <c r="H154"/>
      <c r="I154"/>
      <c r="J154"/>
      <c r="K154"/>
      <c r="L154"/>
      <c r="M154" s="22" t="str">
        <f t="shared" si="5"/>
        <v>FUnattached</v>
      </c>
    </row>
    <row r="155" spans="1:13" ht="15.6">
      <c r="A155" s="20">
        <v>154</v>
      </c>
      <c r="B155" s="36" t="s">
        <v>127</v>
      </c>
      <c r="C155" s="36" t="s">
        <v>128</v>
      </c>
      <c r="D155" s="36" t="s">
        <v>3</v>
      </c>
      <c r="E155" s="32" t="str">
        <f t="shared" si="4"/>
        <v>WS</v>
      </c>
      <c r="F155" s="40" t="s">
        <v>38</v>
      </c>
      <c r="G155" s="40">
        <v>32</v>
      </c>
      <c r="H155"/>
      <c r="I155"/>
      <c r="J155"/>
      <c r="K155"/>
      <c r="L155"/>
      <c r="M155" s="22" t="str">
        <f t="shared" si="5"/>
        <v>FUnattached</v>
      </c>
    </row>
    <row r="156" spans="1:13" ht="15.6">
      <c r="A156" s="20">
        <v>155</v>
      </c>
      <c r="B156" s="36" t="s">
        <v>232</v>
      </c>
      <c r="C156" s="36" t="s">
        <v>109</v>
      </c>
      <c r="D156" s="36" t="s">
        <v>3</v>
      </c>
      <c r="E156" s="32" t="str">
        <f t="shared" si="4"/>
        <v>M50</v>
      </c>
      <c r="F156" s="40" t="s">
        <v>36</v>
      </c>
      <c r="G156" s="40">
        <v>56</v>
      </c>
      <c r="H156"/>
      <c r="I156"/>
      <c r="J156"/>
      <c r="K156"/>
      <c r="L156"/>
      <c r="M156" s="22" t="str">
        <f t="shared" si="5"/>
        <v>MUnattached</v>
      </c>
    </row>
    <row r="157" spans="1:13" ht="15.6">
      <c r="A157" s="20">
        <v>156</v>
      </c>
      <c r="B157" s="36" t="s">
        <v>233</v>
      </c>
      <c r="C157" s="36" t="s">
        <v>109</v>
      </c>
      <c r="D157" s="36" t="s">
        <v>3</v>
      </c>
      <c r="E157" s="32" t="str">
        <f t="shared" si="4"/>
        <v>WS</v>
      </c>
      <c r="F157" s="40" t="s">
        <v>38</v>
      </c>
      <c r="G157" s="40">
        <v>37</v>
      </c>
      <c r="H157"/>
      <c r="I157"/>
      <c r="J157"/>
      <c r="K157"/>
      <c r="L157"/>
      <c r="M157" s="22" t="str">
        <f t="shared" si="5"/>
        <v>FUnattached</v>
      </c>
    </row>
    <row r="158" spans="1:13" ht="15.6">
      <c r="A158" s="20">
        <v>157</v>
      </c>
      <c r="B158" s="36" t="s">
        <v>113</v>
      </c>
      <c r="C158" s="36" t="s">
        <v>420</v>
      </c>
      <c r="D158" s="36" t="s">
        <v>3</v>
      </c>
      <c r="E158" s="32" t="str">
        <f t="shared" si="4"/>
        <v>M40</v>
      </c>
      <c r="F158" s="40" t="s">
        <v>36</v>
      </c>
      <c r="G158" s="40">
        <v>41</v>
      </c>
      <c r="H158"/>
      <c r="I158"/>
      <c r="J158"/>
      <c r="K158"/>
      <c r="L158"/>
      <c r="M158" s="22" t="str">
        <f t="shared" si="5"/>
        <v>MUnattached</v>
      </c>
    </row>
    <row r="159" spans="1:13" ht="15.6">
      <c r="A159" s="20">
        <v>158</v>
      </c>
      <c r="B159" s="36" t="s">
        <v>147</v>
      </c>
      <c r="C159" s="36" t="s">
        <v>148</v>
      </c>
      <c r="D159" s="36" t="s">
        <v>3</v>
      </c>
      <c r="E159" s="32" t="str">
        <f t="shared" si="4"/>
        <v>W40</v>
      </c>
      <c r="F159" s="40" t="s">
        <v>38</v>
      </c>
      <c r="G159" s="40">
        <v>48</v>
      </c>
      <c r="H159"/>
      <c r="I159"/>
      <c r="J159"/>
      <c r="K159"/>
      <c r="L159"/>
      <c r="M159" s="22" t="str">
        <f t="shared" si="5"/>
        <v>FUnattached</v>
      </c>
    </row>
    <row r="160" spans="1:13" ht="15.6">
      <c r="A160" s="20">
        <v>159</v>
      </c>
      <c r="B160" s="36" t="s">
        <v>123</v>
      </c>
      <c r="C160" s="36" t="s">
        <v>122</v>
      </c>
      <c r="D160" s="36" t="s">
        <v>3</v>
      </c>
      <c r="E160" s="32" t="str">
        <f t="shared" si="4"/>
        <v>W40</v>
      </c>
      <c r="F160" s="40" t="s">
        <v>38</v>
      </c>
      <c r="G160" s="40">
        <v>47</v>
      </c>
      <c r="H160"/>
      <c r="I160"/>
      <c r="J160"/>
      <c r="K160"/>
      <c r="L160"/>
      <c r="M160" s="22" t="str">
        <f t="shared" si="5"/>
        <v>FUnattached</v>
      </c>
    </row>
    <row r="161" spans="1:13" ht="15.6">
      <c r="A161" s="20">
        <v>160</v>
      </c>
      <c r="B161" s="36" t="s">
        <v>149</v>
      </c>
      <c r="C161" s="36" t="s">
        <v>421</v>
      </c>
      <c r="D161" s="36" t="s">
        <v>3</v>
      </c>
      <c r="E161" s="32" t="str">
        <f t="shared" si="4"/>
        <v>W40</v>
      </c>
      <c r="F161" s="40" t="s">
        <v>38</v>
      </c>
      <c r="G161" s="40">
        <v>45</v>
      </c>
      <c r="H161"/>
      <c r="I161"/>
      <c r="J161"/>
      <c r="K161"/>
      <c r="L161"/>
      <c r="M161" s="22" t="str">
        <f t="shared" si="5"/>
        <v>FUnattached</v>
      </c>
    </row>
    <row r="162" spans="1:13" ht="15.6">
      <c r="A162" s="20">
        <v>161</v>
      </c>
      <c r="B162" s="36" t="s">
        <v>231</v>
      </c>
      <c r="C162" s="36" t="s">
        <v>230</v>
      </c>
      <c r="D162" s="36" t="s">
        <v>3</v>
      </c>
      <c r="E162" s="32" t="str">
        <f t="shared" si="4"/>
        <v>WS</v>
      </c>
      <c r="F162" s="40" t="s">
        <v>38</v>
      </c>
      <c r="G162" s="40">
        <v>38</v>
      </c>
      <c r="H162"/>
      <c r="I162"/>
      <c r="J162"/>
      <c r="K162"/>
      <c r="L162"/>
      <c r="M162" s="22" t="str">
        <f t="shared" si="5"/>
        <v>FUnattached</v>
      </c>
    </row>
    <row r="163" spans="1:13" ht="15.6">
      <c r="A163" s="20">
        <v>162</v>
      </c>
      <c r="B163" s="36" t="s">
        <v>259</v>
      </c>
      <c r="C163" s="36" t="s">
        <v>260</v>
      </c>
      <c r="D163" s="36" t="s">
        <v>82</v>
      </c>
      <c r="E163" s="32" t="str">
        <f t="shared" si="4"/>
        <v>M50</v>
      </c>
      <c r="F163" s="40" t="s">
        <v>36</v>
      </c>
      <c r="G163" s="40">
        <v>50</v>
      </c>
      <c r="H163"/>
      <c r="I163"/>
      <c r="J163"/>
      <c r="K163"/>
      <c r="L163"/>
      <c r="M163" s="22" t="str">
        <f t="shared" si="5"/>
        <v>MLiss Runners</v>
      </c>
    </row>
    <row r="164" spans="1:13" ht="15.6">
      <c r="A164" s="20">
        <v>163</v>
      </c>
      <c r="B164" s="36" t="s">
        <v>50</v>
      </c>
      <c r="C164" s="36" t="s">
        <v>109</v>
      </c>
      <c r="D164" s="36" t="s">
        <v>3</v>
      </c>
      <c r="E164" s="32" t="str">
        <f t="shared" si="4"/>
        <v>WS</v>
      </c>
      <c r="F164" s="40" t="s">
        <v>38</v>
      </c>
      <c r="G164" s="40">
        <v>30</v>
      </c>
      <c r="H164" s="21"/>
      <c r="I164" s="21"/>
      <c r="J164" s="21"/>
      <c r="K164" s="21"/>
      <c r="L164"/>
      <c r="M164" s="22" t="str">
        <f t="shared" si="5"/>
        <v>FUnattached</v>
      </c>
    </row>
    <row r="165" spans="1:13" ht="15.6">
      <c r="A165" s="20">
        <v>164</v>
      </c>
      <c r="B165" s="36" t="s">
        <v>198</v>
      </c>
      <c r="C165" s="36" t="s">
        <v>422</v>
      </c>
      <c r="D165" s="36" t="s">
        <v>3</v>
      </c>
      <c r="E165" s="32" t="str">
        <f t="shared" si="4"/>
        <v>WS</v>
      </c>
      <c r="F165" s="40" t="s">
        <v>38</v>
      </c>
      <c r="G165" s="40">
        <v>35</v>
      </c>
      <c r="H165" s="21"/>
      <c r="I165" s="21"/>
      <c r="J165" s="21"/>
      <c r="K165" s="21"/>
      <c r="L165"/>
      <c r="M165" s="22" t="str">
        <f t="shared" si="5"/>
        <v>FUnattached</v>
      </c>
    </row>
    <row r="166" spans="1:13" ht="15.6">
      <c r="A166" s="20">
        <v>165</v>
      </c>
      <c r="B166" s="36" t="s">
        <v>76</v>
      </c>
      <c r="C166" s="36" t="s">
        <v>423</v>
      </c>
      <c r="D166" s="36" t="s">
        <v>3</v>
      </c>
      <c r="E166" s="32" t="str">
        <f t="shared" si="4"/>
        <v>W40</v>
      </c>
      <c r="F166" s="40" t="s">
        <v>38</v>
      </c>
      <c r="G166" s="40">
        <v>48</v>
      </c>
      <c r="H166" s="21"/>
      <c r="I166" s="21"/>
      <c r="J166" s="21"/>
      <c r="K166" s="21"/>
      <c r="L166"/>
      <c r="M166" s="22" t="str">
        <f t="shared" si="5"/>
        <v>FUnattached</v>
      </c>
    </row>
    <row r="167" spans="1:13" ht="15.6">
      <c r="A167" s="20">
        <v>166</v>
      </c>
      <c r="B167" s="36" t="s">
        <v>50</v>
      </c>
      <c r="C167" s="36" t="s">
        <v>423</v>
      </c>
      <c r="D167" s="36" t="s">
        <v>3</v>
      </c>
      <c r="E167" s="32" t="str">
        <f t="shared" si="4"/>
        <v>WS</v>
      </c>
      <c r="F167" s="40" t="s">
        <v>38</v>
      </c>
      <c r="G167" s="40">
        <v>23</v>
      </c>
      <c r="H167" s="21"/>
      <c r="I167" s="21"/>
      <c r="J167" s="21"/>
      <c r="K167" s="21"/>
      <c r="L167"/>
      <c r="M167" s="22" t="str">
        <f t="shared" si="5"/>
        <v>FUnattached</v>
      </c>
    </row>
    <row r="168" spans="1:13" ht="15.6">
      <c r="A168" s="20">
        <v>167</v>
      </c>
      <c r="B168" s="36" t="s">
        <v>244</v>
      </c>
      <c r="C168" s="36" t="s">
        <v>245</v>
      </c>
      <c r="D168" s="36" t="s">
        <v>167</v>
      </c>
      <c r="E168" s="32" t="str">
        <f t="shared" si="4"/>
        <v>W40</v>
      </c>
      <c r="F168" s="40" t="s">
        <v>38</v>
      </c>
      <c r="G168" s="40">
        <v>43</v>
      </c>
      <c r="H168" s="21"/>
      <c r="I168" s="21"/>
      <c r="J168" s="21"/>
      <c r="K168" s="21"/>
      <c r="L168"/>
      <c r="M168" s="22" t="str">
        <f t="shared" si="5"/>
        <v>FCity of Portsmouth</v>
      </c>
    </row>
    <row r="169" spans="1:13" ht="15.6">
      <c r="A169" s="20">
        <v>168</v>
      </c>
      <c r="B169" s="36" t="s">
        <v>184</v>
      </c>
      <c r="C169" s="36" t="s">
        <v>382</v>
      </c>
      <c r="D169" s="36" t="s">
        <v>35</v>
      </c>
      <c r="E169" s="32" t="str">
        <f t="shared" si="4"/>
        <v>WS</v>
      </c>
      <c r="F169" s="40" t="s">
        <v>38</v>
      </c>
      <c r="G169" s="40">
        <v>39</v>
      </c>
      <c r="H169" s="21"/>
      <c r="I169" s="21"/>
      <c r="J169" s="21"/>
      <c r="K169" s="21"/>
      <c r="L169"/>
      <c r="M169" s="22" t="str">
        <f t="shared" si="5"/>
        <v>FVictory AC</v>
      </c>
    </row>
    <row r="170" spans="1:13" ht="15.6">
      <c r="A170" s="20">
        <v>169</v>
      </c>
      <c r="B170" s="36" t="s">
        <v>144</v>
      </c>
      <c r="C170" s="36" t="s">
        <v>173</v>
      </c>
      <c r="D170" s="36" t="s">
        <v>35</v>
      </c>
      <c r="E170" s="32" t="str">
        <f t="shared" si="4"/>
        <v>WS</v>
      </c>
      <c r="F170" s="40" t="s">
        <v>38</v>
      </c>
      <c r="G170" s="40">
        <v>33</v>
      </c>
      <c r="H170" s="21"/>
      <c r="I170" s="21"/>
      <c r="J170" s="21"/>
      <c r="K170" s="21"/>
      <c r="L170"/>
      <c r="M170" s="22" t="str">
        <f t="shared" si="5"/>
        <v>FVictory AC</v>
      </c>
    </row>
    <row r="171" spans="1:13" ht="15.6">
      <c r="A171" s="20">
        <v>170</v>
      </c>
      <c r="B171" s="36" t="s">
        <v>164</v>
      </c>
      <c r="C171" s="36" t="s">
        <v>424</v>
      </c>
      <c r="D171" s="36" t="s">
        <v>82</v>
      </c>
      <c r="E171" s="32" t="str">
        <f t="shared" si="4"/>
        <v>W40</v>
      </c>
      <c r="F171" s="40" t="s">
        <v>38</v>
      </c>
      <c r="G171" s="40">
        <v>49</v>
      </c>
      <c r="H171" s="21"/>
      <c r="I171" s="21"/>
      <c r="J171" s="21"/>
      <c r="K171" s="21"/>
      <c r="L171"/>
      <c r="M171" s="22" t="str">
        <f t="shared" si="5"/>
        <v>FLiss Runners</v>
      </c>
    </row>
    <row r="172" spans="1:13" ht="15.6">
      <c r="A172" s="20">
        <v>171</v>
      </c>
      <c r="B172" s="36" t="s">
        <v>176</v>
      </c>
      <c r="C172" s="36" t="s">
        <v>425</v>
      </c>
      <c r="D172" s="36" t="s">
        <v>3</v>
      </c>
      <c r="E172" s="32" t="str">
        <f t="shared" si="4"/>
        <v>WS</v>
      </c>
      <c r="F172" s="40" t="s">
        <v>38</v>
      </c>
      <c r="G172" s="40">
        <v>32</v>
      </c>
      <c r="H172" s="21"/>
      <c r="I172" s="21"/>
      <c r="J172" s="21"/>
      <c r="K172" s="21"/>
      <c r="L172"/>
      <c r="M172" s="22" t="str">
        <f t="shared" si="5"/>
        <v>FUnattached</v>
      </c>
    </row>
    <row r="173" spans="1:13" ht="15.6">
      <c r="A173" s="20">
        <v>172</v>
      </c>
      <c r="B173" s="37" t="s">
        <v>48</v>
      </c>
      <c r="C173" s="37" t="s">
        <v>49</v>
      </c>
      <c r="D173" s="37" t="s">
        <v>300</v>
      </c>
      <c r="E173" s="32" t="str">
        <f t="shared" si="4"/>
        <v>MS</v>
      </c>
      <c r="F173" s="41" t="s">
        <v>36</v>
      </c>
      <c r="G173" s="42">
        <v>31</v>
      </c>
      <c r="H173" s="21"/>
      <c r="I173" s="21"/>
      <c r="J173" s="21"/>
      <c r="K173" s="21"/>
      <c r="L173"/>
      <c r="M173" s="22" t="str">
        <f t="shared" si="5"/>
        <v>MPompey Joggers</v>
      </c>
    </row>
    <row r="174" spans="1:13" ht="15.6">
      <c r="A174" s="20">
        <v>173</v>
      </c>
      <c r="B174" s="37" t="s">
        <v>104</v>
      </c>
      <c r="C174" s="37" t="s">
        <v>209</v>
      </c>
      <c r="D174" s="37" t="s">
        <v>111</v>
      </c>
      <c r="E174" s="32" t="str">
        <f t="shared" si="4"/>
        <v>M60</v>
      </c>
      <c r="F174" s="41" t="s">
        <v>36</v>
      </c>
      <c r="G174" s="42">
        <v>60</v>
      </c>
      <c r="H174" s="21"/>
      <c r="I174" s="21"/>
      <c r="J174" s="21"/>
      <c r="K174" s="21"/>
      <c r="L174"/>
      <c r="M174" s="22" t="str">
        <f t="shared" si="5"/>
        <v>MDenmead Striders</v>
      </c>
    </row>
    <row r="175" spans="1:13" ht="15.6">
      <c r="A175" s="20">
        <v>174</v>
      </c>
      <c r="B175" s="37" t="s">
        <v>115</v>
      </c>
      <c r="C175" s="37" t="s">
        <v>80</v>
      </c>
      <c r="D175" s="37" t="s">
        <v>355</v>
      </c>
      <c r="E175" s="32" t="str">
        <f t="shared" si="4"/>
        <v>M40</v>
      </c>
      <c r="F175" s="41" t="s">
        <v>36</v>
      </c>
      <c r="G175" s="42">
        <v>46</v>
      </c>
      <c r="H175" s="21"/>
      <c r="I175" s="21"/>
      <c r="J175" s="21"/>
      <c r="K175" s="21"/>
      <c r="L175"/>
      <c r="M175" s="22" t="str">
        <f t="shared" si="5"/>
        <v>MChichester Runners</v>
      </c>
    </row>
    <row r="176" spans="1:13" ht="15.6">
      <c r="A176" s="20">
        <v>175</v>
      </c>
      <c r="B176" s="37" t="s">
        <v>426</v>
      </c>
      <c r="C176" s="37" t="s">
        <v>427</v>
      </c>
      <c r="D176" s="37" t="s">
        <v>111</v>
      </c>
      <c r="E176" s="32" t="str">
        <f t="shared" si="4"/>
        <v>MS</v>
      </c>
      <c r="F176" s="41" t="s">
        <v>36</v>
      </c>
      <c r="G176" s="42">
        <v>33</v>
      </c>
      <c r="H176" s="21"/>
      <c r="I176" s="21"/>
      <c r="J176" s="21"/>
      <c r="K176" s="21"/>
      <c r="L176"/>
      <c r="M176" s="22" t="str">
        <f t="shared" si="5"/>
        <v>MDenmead Striders</v>
      </c>
    </row>
    <row r="177" spans="1:13" ht="15.6">
      <c r="A177" s="20">
        <v>176</v>
      </c>
      <c r="B177" s="37" t="s">
        <v>428</v>
      </c>
      <c r="C177" s="37" t="s">
        <v>429</v>
      </c>
      <c r="D177" s="37" t="s">
        <v>3</v>
      </c>
      <c r="E177" s="32" t="str">
        <f t="shared" si="4"/>
        <v>WS</v>
      </c>
      <c r="F177" s="41" t="s">
        <v>38</v>
      </c>
      <c r="G177" s="42">
        <v>38</v>
      </c>
      <c r="H177" s="21"/>
      <c r="I177" s="21"/>
      <c r="J177" s="21"/>
      <c r="K177" s="21"/>
      <c r="L177"/>
      <c r="M177" s="22" t="str">
        <f t="shared" si="5"/>
        <v>FUnattached</v>
      </c>
    </row>
    <row r="178" spans="1:13" ht="15.6">
      <c r="A178" s="20">
        <v>177</v>
      </c>
      <c r="B178" s="37" t="s">
        <v>430</v>
      </c>
      <c r="C178" s="37" t="s">
        <v>431</v>
      </c>
      <c r="D178" s="37" t="s">
        <v>3</v>
      </c>
      <c r="E178" s="32" t="str">
        <f t="shared" si="4"/>
        <v>WS</v>
      </c>
      <c r="F178" s="41" t="s">
        <v>38</v>
      </c>
      <c r="G178" s="42">
        <v>32</v>
      </c>
      <c r="H178" s="21"/>
      <c r="I178" s="21"/>
      <c r="J178" s="21"/>
      <c r="K178" s="21"/>
      <c r="L178"/>
      <c r="M178" s="22" t="str">
        <f t="shared" si="5"/>
        <v>FUnattached</v>
      </c>
    </row>
    <row r="179" spans="1:13" ht="15.6">
      <c r="A179" s="20">
        <v>178</v>
      </c>
      <c r="B179" s="37" t="s">
        <v>81</v>
      </c>
      <c r="C179" s="37" t="s">
        <v>432</v>
      </c>
      <c r="D179" s="37" t="s">
        <v>3</v>
      </c>
      <c r="E179" s="32" t="str">
        <f t="shared" si="4"/>
        <v>W50</v>
      </c>
      <c r="F179" s="41" t="s">
        <v>38</v>
      </c>
      <c r="G179" s="42">
        <v>58</v>
      </c>
      <c r="H179" s="21"/>
      <c r="I179" s="21"/>
      <c r="J179" s="21"/>
      <c r="K179" s="21"/>
      <c r="L179"/>
      <c r="M179" s="22" t="str">
        <f t="shared" si="5"/>
        <v>FUnattached</v>
      </c>
    </row>
    <row r="180" spans="1:13" ht="15.6">
      <c r="A180" s="20">
        <v>179</v>
      </c>
      <c r="B180" s="37" t="s">
        <v>433</v>
      </c>
      <c r="C180" s="37" t="s">
        <v>434</v>
      </c>
      <c r="D180" s="37" t="s">
        <v>300</v>
      </c>
      <c r="E180" s="32" t="str">
        <f t="shared" si="4"/>
        <v>WS</v>
      </c>
      <c r="F180" s="41" t="s">
        <v>38</v>
      </c>
      <c r="G180" s="42">
        <v>36</v>
      </c>
      <c r="H180" s="21"/>
      <c r="I180" s="21"/>
      <c r="J180" s="21"/>
      <c r="K180" s="21"/>
      <c r="L180"/>
      <c r="M180" s="22" t="str">
        <f t="shared" si="5"/>
        <v>FPompey Joggers</v>
      </c>
    </row>
    <row r="181" spans="1:13" ht="15.6">
      <c r="A181" s="20">
        <v>180</v>
      </c>
      <c r="B181" s="37" t="s">
        <v>161</v>
      </c>
      <c r="C181" s="37" t="s">
        <v>435</v>
      </c>
      <c r="D181" s="37" t="s">
        <v>3</v>
      </c>
      <c r="E181" s="32" t="str">
        <f t="shared" si="4"/>
        <v>W40</v>
      </c>
      <c r="F181" s="41" t="s">
        <v>38</v>
      </c>
      <c r="G181" s="42">
        <v>48</v>
      </c>
      <c r="H181" s="21"/>
      <c r="I181" s="21"/>
      <c r="J181" s="21"/>
      <c r="K181" s="21"/>
      <c r="L181"/>
      <c r="M181" s="22" t="str">
        <f t="shared" si="5"/>
        <v>FUnattached</v>
      </c>
    </row>
    <row r="182" spans="1:13" ht="15.6">
      <c r="A182" s="20">
        <v>181</v>
      </c>
      <c r="B182" s="37" t="s">
        <v>63</v>
      </c>
      <c r="C182" s="37" t="s">
        <v>272</v>
      </c>
      <c r="D182" s="37" t="s">
        <v>111</v>
      </c>
      <c r="E182" s="32" t="str">
        <f t="shared" si="4"/>
        <v>MS</v>
      </c>
      <c r="F182" s="41" t="s">
        <v>36</v>
      </c>
      <c r="G182" s="42">
        <v>32</v>
      </c>
      <c r="H182" s="21"/>
      <c r="I182" s="21"/>
      <c r="J182" s="21"/>
      <c r="K182" s="21"/>
      <c r="L182"/>
      <c r="M182" s="22" t="str">
        <f t="shared" si="5"/>
        <v>MDenmead Striders</v>
      </c>
    </row>
    <row r="183" spans="1:13" ht="15.6">
      <c r="A183" s="20">
        <v>182</v>
      </c>
      <c r="B183" s="37" t="s">
        <v>273</v>
      </c>
      <c r="C183" s="37" t="s">
        <v>274</v>
      </c>
      <c r="D183" s="37" t="s">
        <v>111</v>
      </c>
      <c r="E183" s="32" t="str">
        <f t="shared" si="4"/>
        <v>WS</v>
      </c>
      <c r="F183" s="41" t="s">
        <v>38</v>
      </c>
      <c r="G183" s="42">
        <v>39</v>
      </c>
      <c r="H183" s="21"/>
      <c r="I183" s="21"/>
      <c r="J183" s="21"/>
      <c r="K183" s="21"/>
      <c r="L183"/>
      <c r="M183" s="22" t="str">
        <f t="shared" si="5"/>
        <v>FDenmead Striders</v>
      </c>
    </row>
    <row r="184" spans="1:13" ht="15.6">
      <c r="A184" s="20">
        <v>183</v>
      </c>
      <c r="B184" s="37" t="s">
        <v>70</v>
      </c>
      <c r="C184" s="37" t="s">
        <v>274</v>
      </c>
      <c r="D184" s="37" t="s">
        <v>111</v>
      </c>
      <c r="E184" s="32" t="str">
        <f t="shared" si="4"/>
        <v>M40</v>
      </c>
      <c r="F184" s="41" t="s">
        <v>36</v>
      </c>
      <c r="G184" s="42">
        <v>40</v>
      </c>
      <c r="H184" s="21"/>
      <c r="I184" s="21"/>
      <c r="J184" s="21"/>
      <c r="K184" s="21"/>
      <c r="L184"/>
      <c r="M184" s="22" t="str">
        <f t="shared" si="5"/>
        <v>MDenmead Striders</v>
      </c>
    </row>
    <row r="185" spans="1:13" ht="15.6">
      <c r="A185" s="20">
        <v>184</v>
      </c>
      <c r="B185" s="37" t="s">
        <v>79</v>
      </c>
      <c r="C185" s="37" t="s">
        <v>436</v>
      </c>
      <c r="D185" s="37" t="s">
        <v>111</v>
      </c>
      <c r="E185" s="32" t="str">
        <f t="shared" si="4"/>
        <v>W40</v>
      </c>
      <c r="F185" s="41" t="s">
        <v>38</v>
      </c>
      <c r="G185" s="42">
        <v>47</v>
      </c>
      <c r="H185" s="21"/>
      <c r="I185" s="21"/>
      <c r="J185" s="21"/>
      <c r="K185" s="21"/>
      <c r="L185"/>
      <c r="M185" s="22" t="str">
        <f t="shared" si="5"/>
        <v>FDenmead Striders</v>
      </c>
    </row>
    <row r="186" spans="1:13" ht="15.6">
      <c r="A186" s="20">
        <v>185</v>
      </c>
      <c r="B186" s="37" t="s">
        <v>239</v>
      </c>
      <c r="C186" s="37" t="s">
        <v>240</v>
      </c>
      <c r="D186" s="37" t="s">
        <v>111</v>
      </c>
      <c r="E186" s="32" t="str">
        <f t="shared" si="4"/>
        <v>M40</v>
      </c>
      <c r="F186" s="41" t="s">
        <v>36</v>
      </c>
      <c r="G186" s="42">
        <v>41</v>
      </c>
      <c r="H186" s="21"/>
      <c r="I186" s="21"/>
      <c r="J186" s="21"/>
      <c r="K186" s="21"/>
      <c r="L186"/>
      <c r="M186" s="22" t="str">
        <f t="shared" si="5"/>
        <v>MDenmead Striders</v>
      </c>
    </row>
    <row r="187" spans="1:13" ht="15.6">
      <c r="A187" s="20">
        <v>186</v>
      </c>
      <c r="B187" s="37" t="s">
        <v>70</v>
      </c>
      <c r="C187" s="37" t="s">
        <v>199</v>
      </c>
      <c r="D187" s="37" t="s">
        <v>35</v>
      </c>
      <c r="E187" s="32" t="str">
        <f t="shared" si="4"/>
        <v>M50</v>
      </c>
      <c r="F187" s="41" t="s">
        <v>36</v>
      </c>
      <c r="G187" s="42">
        <v>52</v>
      </c>
      <c r="H187" s="21"/>
      <c r="I187" s="21"/>
      <c r="J187" s="21"/>
      <c r="K187" s="21"/>
      <c r="L187"/>
      <c r="M187" s="22" t="str">
        <f t="shared" si="5"/>
        <v>MVictory AC</v>
      </c>
    </row>
    <row r="188" spans="1:13" ht="15.6">
      <c r="A188" s="20">
        <v>187</v>
      </c>
      <c r="B188" s="37" t="s">
        <v>102</v>
      </c>
      <c r="C188" s="37" t="s">
        <v>103</v>
      </c>
      <c r="D188" s="37" t="s">
        <v>35</v>
      </c>
      <c r="E188" s="32" t="str">
        <f t="shared" si="4"/>
        <v>W50</v>
      </c>
      <c r="F188" s="41" t="s">
        <v>38</v>
      </c>
      <c r="G188" s="42">
        <v>50</v>
      </c>
      <c r="H188" s="21"/>
      <c r="I188" s="21"/>
      <c r="J188" s="21"/>
      <c r="K188" s="21"/>
      <c r="L188"/>
      <c r="M188" s="22" t="str">
        <f t="shared" si="5"/>
        <v>FVictory AC</v>
      </c>
    </row>
    <row r="189" spans="1:13" ht="15.6">
      <c r="A189" s="20">
        <v>188</v>
      </c>
      <c r="B189" s="37" t="s">
        <v>257</v>
      </c>
      <c r="C189" s="37" t="s">
        <v>258</v>
      </c>
      <c r="D189" s="37" t="s">
        <v>111</v>
      </c>
      <c r="E189" s="32" t="str">
        <f t="shared" si="4"/>
        <v>WS</v>
      </c>
      <c r="F189" s="41" t="s">
        <v>38</v>
      </c>
      <c r="G189" s="42">
        <v>30</v>
      </c>
      <c r="H189" s="21"/>
      <c r="I189" s="21"/>
      <c r="J189" s="21"/>
      <c r="K189" s="21"/>
      <c r="L189"/>
      <c r="M189" s="22" t="str">
        <f t="shared" si="5"/>
        <v>FDenmead Striders</v>
      </c>
    </row>
    <row r="190" spans="1:13" ht="15.6">
      <c r="A190" s="20">
        <v>189</v>
      </c>
      <c r="B190" s="37" t="s">
        <v>255</v>
      </c>
      <c r="C190" s="37" t="s">
        <v>256</v>
      </c>
      <c r="D190" s="37" t="s">
        <v>111</v>
      </c>
      <c r="E190" s="32" t="str">
        <f t="shared" si="4"/>
        <v>MS</v>
      </c>
      <c r="F190" s="41" t="s">
        <v>36</v>
      </c>
      <c r="G190" s="42">
        <v>31</v>
      </c>
      <c r="H190" s="21"/>
      <c r="I190" s="21"/>
      <c r="J190" s="21"/>
      <c r="K190" s="21"/>
      <c r="L190"/>
      <c r="M190" s="22" t="str">
        <f t="shared" si="5"/>
        <v>MDenmead Striders</v>
      </c>
    </row>
    <row r="191" spans="1:13" ht="15.6">
      <c r="A191" s="20">
        <v>190</v>
      </c>
      <c r="B191" s="37" t="s">
        <v>52</v>
      </c>
      <c r="C191" s="37" t="s">
        <v>216</v>
      </c>
      <c r="D191" s="37" t="s">
        <v>212</v>
      </c>
      <c r="E191" s="32" t="str">
        <f t="shared" si="4"/>
        <v>WS</v>
      </c>
      <c r="F191" s="41" t="s">
        <v>38</v>
      </c>
      <c r="G191" s="42">
        <v>38</v>
      </c>
      <c r="H191" s="21"/>
      <c r="I191" s="21"/>
      <c r="J191" s="21"/>
      <c r="K191" s="21"/>
      <c r="L191"/>
      <c r="M191" s="22" t="str">
        <f t="shared" si="5"/>
        <v>FClanfield Joggers</v>
      </c>
    </row>
    <row r="192" spans="1:13" ht="15.6">
      <c r="A192" s="20">
        <v>191</v>
      </c>
      <c r="B192" s="37" t="s">
        <v>48</v>
      </c>
      <c r="C192" s="37" t="s">
        <v>437</v>
      </c>
      <c r="D192" s="37" t="s">
        <v>212</v>
      </c>
      <c r="E192" s="32" t="str">
        <f t="shared" si="4"/>
        <v>M40</v>
      </c>
      <c r="F192" s="41" t="s">
        <v>36</v>
      </c>
      <c r="G192" s="42">
        <v>46</v>
      </c>
      <c r="H192" s="21"/>
      <c r="I192" s="21"/>
      <c r="J192" s="21"/>
      <c r="K192" s="21"/>
      <c r="L192"/>
      <c r="M192" s="22" t="str">
        <f t="shared" si="5"/>
        <v>MClanfield Joggers</v>
      </c>
    </row>
    <row r="193" spans="1:13" ht="15.6">
      <c r="A193" s="20">
        <v>192</v>
      </c>
      <c r="B193" s="37" t="s">
        <v>99</v>
      </c>
      <c r="C193" s="37" t="s">
        <v>438</v>
      </c>
      <c r="D193" s="37" t="s">
        <v>212</v>
      </c>
      <c r="E193" s="32" t="str">
        <f t="shared" si="4"/>
        <v>W50</v>
      </c>
      <c r="F193" s="41" t="s">
        <v>38</v>
      </c>
      <c r="G193" s="42">
        <v>55</v>
      </c>
      <c r="H193" s="21"/>
      <c r="I193" s="21"/>
      <c r="J193" s="21"/>
      <c r="K193" s="21"/>
      <c r="L193"/>
      <c r="M193" s="22" t="str">
        <f t="shared" si="5"/>
        <v>FClanfield Joggers</v>
      </c>
    </row>
    <row r="194" spans="1:13" ht="15.6">
      <c r="A194" s="20">
        <v>193</v>
      </c>
      <c r="B194" s="37" t="s">
        <v>439</v>
      </c>
      <c r="C194" s="37" t="s">
        <v>440</v>
      </c>
      <c r="D194" s="37" t="s">
        <v>441</v>
      </c>
      <c r="E194" s="32" t="str">
        <f t="shared" ref="E194:E257" si="6">IF(AND(F194&lt;&gt;"",G194&lt;&gt;""),IF(F194="M","M","W")&amp;IF(G194&lt;18,"15",IF(G194&lt;40,"S",IF(G194&lt;50,"40",IF(G194&lt;60,"50",IF(G194&lt;70,"60","70"))))),"")</f>
        <v>W70</v>
      </c>
      <c r="F194" s="41" t="s">
        <v>38</v>
      </c>
      <c r="G194" s="42">
        <v>70</v>
      </c>
      <c r="H194" s="21"/>
      <c r="I194" s="21"/>
      <c r="J194" s="21"/>
      <c r="K194" s="21"/>
      <c r="L194"/>
      <c r="M194" s="22" t="str">
        <f t="shared" si="5"/>
        <v>FReading RR</v>
      </c>
    </row>
    <row r="195" spans="1:13" ht="15.6">
      <c r="A195" s="20">
        <v>194</v>
      </c>
      <c r="B195" s="37" t="s">
        <v>192</v>
      </c>
      <c r="C195" s="37" t="s">
        <v>442</v>
      </c>
      <c r="D195" s="37" t="s">
        <v>383</v>
      </c>
      <c r="E195" s="32" t="str">
        <f t="shared" si="6"/>
        <v>WS</v>
      </c>
      <c r="F195" s="41" t="s">
        <v>38</v>
      </c>
      <c r="G195" s="42">
        <v>25</v>
      </c>
      <c r="H195" s="21"/>
      <c r="I195" s="21"/>
      <c r="J195" s="21"/>
      <c r="K195" s="21"/>
      <c r="L195"/>
      <c r="M195" s="22" t="str">
        <f t="shared" si="5"/>
        <v>FLordshill RR</v>
      </c>
    </row>
    <row r="196" spans="1:13" ht="15.6">
      <c r="A196" s="20">
        <v>195</v>
      </c>
      <c r="B196" s="37" t="s">
        <v>130</v>
      </c>
      <c r="C196" s="37" t="s">
        <v>211</v>
      </c>
      <c r="D196" s="37" t="s">
        <v>3</v>
      </c>
      <c r="E196" s="32" t="str">
        <f t="shared" si="6"/>
        <v>W40</v>
      </c>
      <c r="F196" s="41" t="s">
        <v>38</v>
      </c>
      <c r="G196" s="42">
        <v>45</v>
      </c>
      <c r="H196" s="21"/>
      <c r="I196" s="21"/>
      <c r="J196" s="21"/>
      <c r="K196" s="21"/>
      <c r="L196"/>
      <c r="M196" s="22" t="str">
        <f t="shared" si="5"/>
        <v>FUnattached</v>
      </c>
    </row>
    <row r="197" spans="1:13" ht="15.6">
      <c r="A197" s="20">
        <v>196</v>
      </c>
      <c r="B197" s="37" t="s">
        <v>210</v>
      </c>
      <c r="C197" s="37" t="s">
        <v>211</v>
      </c>
      <c r="D197" s="37" t="s">
        <v>212</v>
      </c>
      <c r="E197" s="32" t="str">
        <f t="shared" si="6"/>
        <v>M40</v>
      </c>
      <c r="F197" s="41" t="s">
        <v>36</v>
      </c>
      <c r="G197" s="42">
        <v>48</v>
      </c>
      <c r="H197" s="21"/>
      <c r="I197" s="21"/>
      <c r="J197" s="21"/>
      <c r="K197" s="21"/>
      <c r="L197"/>
      <c r="M197" s="22" t="str">
        <f t="shared" ref="M197:M260" si="7">F197&amp;D197</f>
        <v>MClanfield Joggers</v>
      </c>
    </row>
    <row r="198" spans="1:13" ht="15.6">
      <c r="A198" s="20">
        <v>197</v>
      </c>
      <c r="B198" s="37" t="s">
        <v>210</v>
      </c>
      <c r="C198" s="37" t="s">
        <v>265</v>
      </c>
      <c r="D198" s="37" t="s">
        <v>35</v>
      </c>
      <c r="E198" s="32" t="str">
        <f t="shared" si="6"/>
        <v>M40</v>
      </c>
      <c r="F198" s="42" t="s">
        <v>36</v>
      </c>
      <c r="G198" s="42">
        <v>46</v>
      </c>
      <c r="H198" s="21"/>
      <c r="I198" s="21"/>
      <c r="J198" s="21"/>
      <c r="K198" s="21"/>
      <c r="L198"/>
      <c r="M198" s="22" t="str">
        <f t="shared" si="7"/>
        <v>MVictory AC</v>
      </c>
    </row>
    <row r="199" spans="1:13" ht="15.6">
      <c r="A199" s="20">
        <v>198</v>
      </c>
      <c r="B199" s="37" t="s">
        <v>135</v>
      </c>
      <c r="C199" s="37" t="s">
        <v>234</v>
      </c>
      <c r="D199" s="37" t="s">
        <v>3</v>
      </c>
      <c r="E199" s="32" t="str">
        <f t="shared" si="6"/>
        <v>WS</v>
      </c>
      <c r="F199" s="42" t="s">
        <v>38</v>
      </c>
      <c r="G199" s="42">
        <v>31</v>
      </c>
      <c r="H199" s="21"/>
      <c r="I199" s="21"/>
      <c r="J199" s="21"/>
      <c r="K199" s="21"/>
      <c r="L199" s="21"/>
      <c r="M199" s="22" t="str">
        <f t="shared" si="7"/>
        <v>FUnattached</v>
      </c>
    </row>
    <row r="200" spans="1:13" ht="15.6">
      <c r="A200" s="20">
        <v>199</v>
      </c>
      <c r="B200" s="37" t="s">
        <v>184</v>
      </c>
      <c r="C200" s="37" t="s">
        <v>185</v>
      </c>
      <c r="D200" s="37" t="s">
        <v>3</v>
      </c>
      <c r="E200" s="32" t="str">
        <f t="shared" si="6"/>
        <v>WS</v>
      </c>
      <c r="F200" s="42" t="s">
        <v>38</v>
      </c>
      <c r="G200" s="42">
        <v>37</v>
      </c>
      <c r="H200" s="21"/>
      <c r="I200" s="21"/>
      <c r="J200" s="21"/>
      <c r="K200" s="21"/>
      <c r="L200" s="21"/>
      <c r="M200" s="22" t="str">
        <f t="shared" si="7"/>
        <v>FUnattached</v>
      </c>
    </row>
    <row r="201" spans="1:13" ht="15.6">
      <c r="A201" s="20">
        <v>200</v>
      </c>
      <c r="B201" s="37" t="s">
        <v>186</v>
      </c>
      <c r="C201" s="37" t="s">
        <v>185</v>
      </c>
      <c r="D201" s="37" t="s">
        <v>3</v>
      </c>
      <c r="E201" s="32" t="str">
        <f t="shared" si="6"/>
        <v>M40</v>
      </c>
      <c r="F201" s="42" t="s">
        <v>36</v>
      </c>
      <c r="G201" s="42">
        <v>43</v>
      </c>
      <c r="H201" s="21"/>
      <c r="I201" s="21"/>
      <c r="J201" s="21"/>
      <c r="K201" s="21"/>
      <c r="L201" s="21"/>
      <c r="M201" s="22" t="str">
        <f t="shared" si="7"/>
        <v>MUnattached</v>
      </c>
    </row>
    <row r="202" spans="1:13" ht="15.6">
      <c r="A202" s="20">
        <v>201</v>
      </c>
      <c r="B202" s="37" t="s">
        <v>430</v>
      </c>
      <c r="C202" s="37" t="s">
        <v>154</v>
      </c>
      <c r="D202" s="37" t="s">
        <v>3</v>
      </c>
      <c r="E202" s="32" t="str">
        <f t="shared" si="6"/>
        <v>WS</v>
      </c>
      <c r="F202" s="42" t="s">
        <v>38</v>
      </c>
      <c r="G202" s="42">
        <v>37</v>
      </c>
      <c r="H202" s="21"/>
      <c r="I202" s="21"/>
      <c r="J202" s="21"/>
      <c r="K202" s="21"/>
      <c r="L202" s="21"/>
      <c r="M202" s="22" t="str">
        <f t="shared" si="7"/>
        <v>FUnattached</v>
      </c>
    </row>
    <row r="203" spans="1:13" ht="15.6">
      <c r="A203" s="20">
        <v>202</v>
      </c>
      <c r="B203" s="37" t="s">
        <v>443</v>
      </c>
      <c r="C203" s="37" t="s">
        <v>154</v>
      </c>
      <c r="D203" s="37" t="s">
        <v>3</v>
      </c>
      <c r="E203" s="32" t="str">
        <f t="shared" si="6"/>
        <v>MS</v>
      </c>
      <c r="F203" s="42" t="s">
        <v>36</v>
      </c>
      <c r="G203" s="42">
        <v>38</v>
      </c>
      <c r="H203" s="21"/>
      <c r="I203" s="21"/>
      <c r="J203" s="21"/>
      <c r="K203" s="21"/>
      <c r="L203" s="21"/>
      <c r="M203" s="22" t="str">
        <f t="shared" si="7"/>
        <v>MUnattached</v>
      </c>
    </row>
    <row r="204" spans="1:13" ht="15.6">
      <c r="A204" s="20">
        <v>203</v>
      </c>
      <c r="B204" s="37" t="s">
        <v>187</v>
      </c>
      <c r="C204" s="37" t="s">
        <v>391</v>
      </c>
      <c r="D204" s="37" t="s">
        <v>394</v>
      </c>
      <c r="E204" s="32" t="str">
        <f t="shared" si="6"/>
        <v>MS</v>
      </c>
      <c r="F204" s="42" t="s">
        <v>36</v>
      </c>
      <c r="G204" s="42">
        <v>39</v>
      </c>
      <c r="H204" s="21"/>
      <c r="I204" s="21"/>
      <c r="J204" s="21"/>
      <c r="K204" s="21"/>
      <c r="L204" s="21"/>
      <c r="M204" s="22" t="str">
        <f t="shared" si="7"/>
        <v>MTone Zone</v>
      </c>
    </row>
    <row r="205" spans="1:13" ht="15.6">
      <c r="A205" s="20">
        <v>204</v>
      </c>
      <c r="B205" s="37" t="s">
        <v>74</v>
      </c>
      <c r="C205" s="37" t="s">
        <v>382</v>
      </c>
      <c r="D205" s="37" t="s">
        <v>35</v>
      </c>
      <c r="E205" s="32" t="str">
        <f t="shared" si="6"/>
        <v>WS</v>
      </c>
      <c r="F205" s="42" t="s">
        <v>38</v>
      </c>
      <c r="G205" s="42">
        <v>36</v>
      </c>
      <c r="H205" s="21"/>
      <c r="I205" s="21"/>
      <c r="J205" s="21"/>
      <c r="K205" s="21"/>
      <c r="L205" s="21"/>
      <c r="M205" s="22" t="str">
        <f t="shared" si="7"/>
        <v>FVictory AC</v>
      </c>
    </row>
    <row r="206" spans="1:13" ht="15.6">
      <c r="A206" s="20">
        <v>205</v>
      </c>
      <c r="B206" s="37" t="s">
        <v>125</v>
      </c>
      <c r="C206" s="37" t="s">
        <v>126</v>
      </c>
      <c r="D206" s="37" t="s">
        <v>300</v>
      </c>
      <c r="E206" s="32" t="str">
        <f t="shared" si="6"/>
        <v>M40</v>
      </c>
      <c r="F206" s="42" t="s">
        <v>36</v>
      </c>
      <c r="G206" s="42">
        <v>44</v>
      </c>
      <c r="H206" s="21"/>
      <c r="I206" s="21"/>
      <c r="J206" s="21"/>
      <c r="K206" s="21"/>
      <c r="L206" s="21"/>
      <c r="M206" s="22" t="str">
        <f t="shared" si="7"/>
        <v>MPompey Joggers</v>
      </c>
    </row>
    <row r="207" spans="1:13" ht="15.6">
      <c r="A207" s="20">
        <v>206</v>
      </c>
      <c r="B207" s="37" t="s">
        <v>155</v>
      </c>
      <c r="C207" s="37" t="s">
        <v>156</v>
      </c>
      <c r="D207" s="37" t="s">
        <v>3</v>
      </c>
      <c r="E207" s="32" t="str">
        <f t="shared" si="6"/>
        <v>W40</v>
      </c>
      <c r="F207" s="42" t="s">
        <v>38</v>
      </c>
      <c r="G207" s="42">
        <v>47</v>
      </c>
      <c r="H207" s="21"/>
      <c r="I207" s="21"/>
      <c r="J207" s="21"/>
      <c r="K207" s="21"/>
      <c r="L207" s="21"/>
      <c r="M207" s="22" t="str">
        <f t="shared" si="7"/>
        <v>FUnattached</v>
      </c>
    </row>
    <row r="208" spans="1:13" ht="15.6">
      <c r="A208" s="20">
        <v>207</v>
      </c>
      <c r="B208" s="37" t="s">
        <v>149</v>
      </c>
      <c r="C208" s="37" t="s">
        <v>444</v>
      </c>
      <c r="D208" s="37" t="s">
        <v>3</v>
      </c>
      <c r="E208" s="32" t="str">
        <f t="shared" si="6"/>
        <v>W50</v>
      </c>
      <c r="F208" s="42" t="s">
        <v>38</v>
      </c>
      <c r="G208" s="42">
        <v>52</v>
      </c>
      <c r="H208" s="21"/>
      <c r="I208" s="21"/>
      <c r="J208" s="21"/>
      <c r="K208" s="21"/>
      <c r="L208" s="21"/>
      <c r="M208" s="22" t="str">
        <f t="shared" si="7"/>
        <v>FUnattached</v>
      </c>
    </row>
    <row r="209" spans="1:13" ht="15.6">
      <c r="A209" s="20">
        <v>208</v>
      </c>
      <c r="B209" s="37" t="s">
        <v>445</v>
      </c>
      <c r="C209" s="37" t="s">
        <v>446</v>
      </c>
      <c r="D209" s="37" t="s">
        <v>394</v>
      </c>
      <c r="E209" s="32" t="str">
        <f t="shared" si="6"/>
        <v>W40</v>
      </c>
      <c r="F209" s="42" t="s">
        <v>38</v>
      </c>
      <c r="G209" s="42">
        <v>48</v>
      </c>
      <c r="H209" s="21"/>
      <c r="I209" s="21"/>
      <c r="J209" s="21"/>
      <c r="K209" s="21"/>
      <c r="L209" s="21"/>
      <c r="M209" s="22" t="str">
        <f t="shared" si="7"/>
        <v>FTone Zone</v>
      </c>
    </row>
    <row r="210" spans="1:13" ht="15.6">
      <c r="A210" s="20">
        <v>209</v>
      </c>
      <c r="B210" s="37" t="s">
        <v>447</v>
      </c>
      <c r="C210" s="37" t="s">
        <v>448</v>
      </c>
      <c r="D210" s="37" t="s">
        <v>111</v>
      </c>
      <c r="E210" s="32" t="str">
        <f t="shared" si="6"/>
        <v>WS</v>
      </c>
      <c r="F210" s="42" t="s">
        <v>38</v>
      </c>
      <c r="G210" s="42">
        <v>39</v>
      </c>
      <c r="H210" s="21"/>
      <c r="I210" s="21"/>
      <c r="J210" s="21"/>
      <c r="K210" s="21"/>
      <c r="L210" s="21"/>
      <c r="M210" s="22" t="str">
        <f t="shared" si="7"/>
        <v>FDenmead Striders</v>
      </c>
    </row>
    <row r="211" spans="1:13" ht="15.6">
      <c r="A211" s="20">
        <v>210</v>
      </c>
      <c r="B211" s="37" t="s">
        <v>74</v>
      </c>
      <c r="C211" s="37" t="s">
        <v>449</v>
      </c>
      <c r="D211" s="37" t="s">
        <v>3</v>
      </c>
      <c r="E211" s="32" t="str">
        <f t="shared" si="6"/>
        <v>WS</v>
      </c>
      <c r="F211" s="42" t="s">
        <v>38</v>
      </c>
      <c r="G211" s="42">
        <v>35</v>
      </c>
      <c r="H211" s="21"/>
      <c r="I211" s="21"/>
      <c r="J211" s="21"/>
      <c r="K211" s="21"/>
      <c r="L211" s="21"/>
      <c r="M211" s="22" t="str">
        <f t="shared" si="7"/>
        <v>FUnattached</v>
      </c>
    </row>
    <row r="212" spans="1:13" ht="15.6">
      <c r="A212" s="20">
        <v>211</v>
      </c>
      <c r="B212" s="37" t="s">
        <v>163</v>
      </c>
      <c r="C212" s="37" t="s">
        <v>162</v>
      </c>
      <c r="D212" s="37" t="s">
        <v>394</v>
      </c>
      <c r="E212" s="32" t="str">
        <f t="shared" si="6"/>
        <v>M50</v>
      </c>
      <c r="F212" s="42" t="s">
        <v>36</v>
      </c>
      <c r="G212" s="42">
        <v>58</v>
      </c>
      <c r="H212" s="21"/>
      <c r="I212" s="21"/>
      <c r="J212" s="21"/>
      <c r="K212" s="21"/>
      <c r="L212" s="21"/>
      <c r="M212" s="22" t="str">
        <f t="shared" si="7"/>
        <v>MTone Zone</v>
      </c>
    </row>
    <row r="213" spans="1:13" ht="15.6">
      <c r="A213" s="20">
        <v>212</v>
      </c>
      <c r="B213" s="37" t="s">
        <v>78</v>
      </c>
      <c r="C213" s="37" t="s">
        <v>162</v>
      </c>
      <c r="D213" s="37" t="s">
        <v>394</v>
      </c>
      <c r="E213" s="32" t="str">
        <f t="shared" si="6"/>
        <v>WS</v>
      </c>
      <c r="F213" s="42" t="s">
        <v>38</v>
      </c>
      <c r="G213" s="42">
        <v>26</v>
      </c>
      <c r="H213" s="21"/>
      <c r="I213" s="21"/>
      <c r="J213" s="21"/>
      <c r="K213" s="21"/>
      <c r="L213" s="21"/>
      <c r="M213" s="22" t="str">
        <f t="shared" si="7"/>
        <v>FTone Zone</v>
      </c>
    </row>
    <row r="214" spans="1:13" ht="15.6">
      <c r="A214" s="20">
        <v>213</v>
      </c>
      <c r="B214" s="37" t="s">
        <v>220</v>
      </c>
      <c r="C214" s="37" t="s">
        <v>237</v>
      </c>
      <c r="D214" s="37" t="s">
        <v>170</v>
      </c>
      <c r="E214" s="32" t="str">
        <f t="shared" si="6"/>
        <v>W40</v>
      </c>
      <c r="F214" s="42" t="s">
        <v>38</v>
      </c>
      <c r="G214" s="42">
        <v>43</v>
      </c>
      <c r="H214" s="21"/>
      <c r="I214" s="21"/>
      <c r="J214" s="21"/>
      <c r="K214" s="21"/>
      <c r="L214" s="21"/>
      <c r="M214" s="22" t="str">
        <f t="shared" si="7"/>
        <v>FGosport RR</v>
      </c>
    </row>
    <row r="215" spans="1:13" ht="15.6">
      <c r="A215" s="20">
        <v>214</v>
      </c>
      <c r="B215" s="37" t="s">
        <v>450</v>
      </c>
      <c r="C215" s="37" t="s">
        <v>451</v>
      </c>
      <c r="D215" s="37" t="s">
        <v>3</v>
      </c>
      <c r="E215" s="32" t="str">
        <f t="shared" si="6"/>
        <v>WS</v>
      </c>
      <c r="F215" s="42" t="s">
        <v>38</v>
      </c>
      <c r="G215" s="42">
        <v>25</v>
      </c>
      <c r="H215" s="21"/>
      <c r="I215" s="21"/>
      <c r="J215" s="21"/>
      <c r="K215" s="21"/>
      <c r="L215" s="21"/>
      <c r="M215" s="22" t="str">
        <f t="shared" si="7"/>
        <v>FUnattached</v>
      </c>
    </row>
    <row r="216" spans="1:13" ht="15.6">
      <c r="A216" s="20">
        <v>215</v>
      </c>
      <c r="B216" s="37" t="s">
        <v>452</v>
      </c>
      <c r="C216" s="37" t="s">
        <v>453</v>
      </c>
      <c r="D216" s="37" t="s">
        <v>3</v>
      </c>
      <c r="E216" s="32" t="str">
        <f t="shared" si="6"/>
        <v>WS</v>
      </c>
      <c r="F216" s="42" t="s">
        <v>38</v>
      </c>
      <c r="G216" s="42">
        <v>23</v>
      </c>
      <c r="H216" s="21"/>
      <c r="I216" s="21"/>
      <c r="J216" s="21"/>
      <c r="K216" s="21"/>
      <c r="L216" s="21"/>
      <c r="M216" s="22" t="str">
        <f t="shared" si="7"/>
        <v>FUnattached</v>
      </c>
    </row>
    <row r="217" spans="1:13" ht="15.6">
      <c r="A217" s="20">
        <v>216</v>
      </c>
      <c r="B217" s="37" t="s">
        <v>182</v>
      </c>
      <c r="C217" s="37" t="s">
        <v>235</v>
      </c>
      <c r="D217" s="37" t="s">
        <v>3</v>
      </c>
      <c r="E217" s="32" t="str">
        <f t="shared" si="6"/>
        <v>M40</v>
      </c>
      <c r="F217" s="42" t="s">
        <v>36</v>
      </c>
      <c r="G217" s="42">
        <v>42</v>
      </c>
      <c r="H217" s="21"/>
      <c r="I217" s="21"/>
      <c r="J217" s="21"/>
      <c r="K217" s="21"/>
      <c r="L217" s="21"/>
      <c r="M217" s="22" t="str">
        <f t="shared" si="7"/>
        <v>MUnattached</v>
      </c>
    </row>
    <row r="218" spans="1:13" ht="15.6">
      <c r="A218" s="20">
        <v>217</v>
      </c>
      <c r="B218" s="37" t="s">
        <v>42</v>
      </c>
      <c r="C218" s="37" t="s">
        <v>454</v>
      </c>
      <c r="D218" s="37" t="s">
        <v>35</v>
      </c>
      <c r="E218" s="32" t="str">
        <f t="shared" si="6"/>
        <v>W40</v>
      </c>
      <c r="F218" s="42" t="s">
        <v>38</v>
      </c>
      <c r="G218" s="42">
        <v>40</v>
      </c>
      <c r="H218" s="21"/>
      <c r="I218" s="21"/>
      <c r="J218" s="21"/>
      <c r="K218" s="21"/>
      <c r="L218" s="21"/>
      <c r="M218" s="22" t="str">
        <f t="shared" si="7"/>
        <v>FVictory AC</v>
      </c>
    </row>
    <row r="219" spans="1:13" ht="15.6">
      <c r="A219" s="20">
        <v>218</v>
      </c>
      <c r="B219" s="37" t="s">
        <v>120</v>
      </c>
      <c r="C219" s="37" t="s">
        <v>455</v>
      </c>
      <c r="D219" s="37" t="s">
        <v>170</v>
      </c>
      <c r="E219" s="32" t="str">
        <f t="shared" si="6"/>
        <v>W40</v>
      </c>
      <c r="F219" s="42" t="s">
        <v>38</v>
      </c>
      <c r="G219" s="42">
        <v>40</v>
      </c>
      <c r="H219" s="21"/>
      <c r="I219" s="21"/>
      <c r="J219" s="21"/>
      <c r="K219" s="21"/>
      <c r="L219" s="21"/>
      <c r="M219" s="22" t="str">
        <f t="shared" si="7"/>
        <v>FGosport RR</v>
      </c>
    </row>
    <row r="220" spans="1:13" ht="15.6">
      <c r="A220" s="20">
        <v>219</v>
      </c>
      <c r="B220" s="37" t="s">
        <v>224</v>
      </c>
      <c r="C220" s="37" t="s">
        <v>225</v>
      </c>
      <c r="D220" s="37" t="s">
        <v>355</v>
      </c>
      <c r="E220" s="32" t="str">
        <f t="shared" si="6"/>
        <v>W50</v>
      </c>
      <c r="F220" s="42" t="s">
        <v>38</v>
      </c>
      <c r="G220" s="42">
        <v>51</v>
      </c>
      <c r="H220" s="21"/>
      <c r="I220" s="21"/>
      <c r="J220" s="21"/>
      <c r="K220" s="21"/>
      <c r="L220" s="21"/>
      <c r="M220" s="22" t="str">
        <f t="shared" si="7"/>
        <v>FChichester Runners</v>
      </c>
    </row>
    <row r="221" spans="1:13" ht="15.6">
      <c r="A221" s="20">
        <v>220</v>
      </c>
      <c r="B221" s="37" t="s">
        <v>456</v>
      </c>
      <c r="C221" s="37" t="s">
        <v>457</v>
      </c>
      <c r="D221" s="37" t="s">
        <v>212</v>
      </c>
      <c r="E221" s="32" t="str">
        <f t="shared" si="6"/>
        <v>W40</v>
      </c>
      <c r="F221" s="42" t="s">
        <v>38</v>
      </c>
      <c r="G221" s="42">
        <v>46</v>
      </c>
      <c r="H221" s="21"/>
      <c r="I221" s="21"/>
      <c r="J221" s="21"/>
      <c r="K221" s="21"/>
      <c r="L221" s="21"/>
      <c r="M221" s="22" t="str">
        <f t="shared" si="7"/>
        <v>FClanfield Joggers</v>
      </c>
    </row>
    <row r="222" spans="1:13" ht="15.6">
      <c r="A222" s="20">
        <v>221</v>
      </c>
      <c r="B222" s="37" t="s">
        <v>189</v>
      </c>
      <c r="C222" s="37" t="s">
        <v>458</v>
      </c>
      <c r="D222" s="37" t="s">
        <v>212</v>
      </c>
      <c r="E222" s="32" t="str">
        <f t="shared" si="6"/>
        <v>M50</v>
      </c>
      <c r="F222" s="42" t="s">
        <v>36</v>
      </c>
      <c r="G222" s="42">
        <v>53</v>
      </c>
      <c r="H222" s="21"/>
      <c r="I222" s="21"/>
      <c r="J222" s="21"/>
      <c r="K222" s="21"/>
      <c r="L222" s="21"/>
      <c r="M222" s="22" t="str">
        <f t="shared" si="7"/>
        <v>MClanfield Joggers</v>
      </c>
    </row>
    <row r="223" spans="1:13" ht="15.6">
      <c r="A223" s="20">
        <v>222</v>
      </c>
      <c r="B223" s="37" t="s">
        <v>109</v>
      </c>
      <c r="C223" s="37" t="s">
        <v>459</v>
      </c>
      <c r="D223" s="37" t="s">
        <v>3</v>
      </c>
      <c r="E223" s="32" t="str">
        <f t="shared" si="6"/>
        <v>M40</v>
      </c>
      <c r="F223" s="42" t="s">
        <v>36</v>
      </c>
      <c r="G223" s="42">
        <v>41</v>
      </c>
      <c r="H223" s="21"/>
      <c r="I223" s="21"/>
      <c r="J223" s="21"/>
      <c r="K223" s="21"/>
      <c r="L223" s="21"/>
      <c r="M223" s="22" t="str">
        <f t="shared" si="7"/>
        <v>MUnattached</v>
      </c>
    </row>
    <row r="224" spans="1:13" ht="15.6">
      <c r="A224" s="20">
        <v>223</v>
      </c>
      <c r="B224" s="37" t="s">
        <v>460</v>
      </c>
      <c r="C224" s="37" t="s">
        <v>461</v>
      </c>
      <c r="D224" s="37" t="s">
        <v>3</v>
      </c>
      <c r="E224" s="32" t="str">
        <f t="shared" si="6"/>
        <v>MS</v>
      </c>
      <c r="F224" s="42" t="s">
        <v>36</v>
      </c>
      <c r="G224" s="42">
        <v>24</v>
      </c>
      <c r="H224" s="21"/>
      <c r="I224" s="21"/>
      <c r="J224" s="21"/>
      <c r="K224" s="21"/>
      <c r="L224" s="21"/>
      <c r="M224" s="22" t="str">
        <f t="shared" si="7"/>
        <v>MUnattached</v>
      </c>
    </row>
    <row r="225" spans="1:13" ht="15.6">
      <c r="A225" s="20">
        <v>224</v>
      </c>
      <c r="B225" s="37" t="s">
        <v>95</v>
      </c>
      <c r="C225" s="37" t="s">
        <v>108</v>
      </c>
      <c r="D225" s="37" t="s">
        <v>3</v>
      </c>
      <c r="E225" s="32" t="str">
        <f t="shared" si="6"/>
        <v>MS</v>
      </c>
      <c r="F225" s="42" t="s">
        <v>36</v>
      </c>
      <c r="G225" s="42">
        <v>36</v>
      </c>
      <c r="H225" s="21"/>
      <c r="I225" s="21"/>
      <c r="J225" s="21"/>
      <c r="K225" s="21"/>
      <c r="L225" s="21"/>
      <c r="M225" s="22" t="str">
        <f t="shared" si="7"/>
        <v>MUnattached</v>
      </c>
    </row>
    <row r="226" spans="1:13" ht="15.6">
      <c r="A226" s="20">
        <v>225</v>
      </c>
      <c r="B226" s="37" t="s">
        <v>278</v>
      </c>
      <c r="C226" s="37" t="s">
        <v>226</v>
      </c>
      <c r="D226" s="37" t="s">
        <v>3</v>
      </c>
      <c r="E226" s="32" t="str">
        <f t="shared" si="6"/>
        <v>MS</v>
      </c>
      <c r="F226" s="42" t="s">
        <v>36</v>
      </c>
      <c r="G226" s="42">
        <v>35</v>
      </c>
      <c r="H226" s="21"/>
      <c r="I226" s="21"/>
      <c r="J226" s="21"/>
      <c r="K226" s="21"/>
      <c r="L226" s="21"/>
      <c r="M226" s="22" t="str">
        <f t="shared" si="7"/>
        <v>MUnattached</v>
      </c>
    </row>
    <row r="227" spans="1:13" ht="15.6">
      <c r="A227" s="20">
        <v>226</v>
      </c>
      <c r="B227" s="37" t="s">
        <v>269</v>
      </c>
      <c r="C227" s="37" t="s">
        <v>297</v>
      </c>
      <c r="D227" s="37" t="s">
        <v>3</v>
      </c>
      <c r="E227" s="32" t="str">
        <f t="shared" si="6"/>
        <v>W40</v>
      </c>
      <c r="F227" s="42" t="s">
        <v>38</v>
      </c>
      <c r="G227" s="42">
        <v>49</v>
      </c>
      <c r="H227" s="21"/>
      <c r="I227" s="21"/>
      <c r="J227" s="21"/>
      <c r="K227" s="21"/>
      <c r="L227" s="21"/>
      <c r="M227" s="22" t="str">
        <f t="shared" si="7"/>
        <v>FUnattached</v>
      </c>
    </row>
    <row r="228" spans="1:13" ht="15.6">
      <c r="A228" s="20">
        <v>227</v>
      </c>
      <c r="B228" s="37" t="s">
        <v>96</v>
      </c>
      <c r="C228" s="37" t="s">
        <v>97</v>
      </c>
      <c r="D228" s="37" t="s">
        <v>3</v>
      </c>
      <c r="E228" s="32" t="str">
        <f t="shared" si="6"/>
        <v>MS</v>
      </c>
      <c r="F228" s="42" t="s">
        <v>36</v>
      </c>
      <c r="G228" s="42">
        <v>38</v>
      </c>
      <c r="H228" s="21"/>
      <c r="I228" s="21"/>
      <c r="J228" s="21"/>
      <c r="K228" s="21"/>
      <c r="L228" s="21"/>
      <c r="M228" s="22" t="str">
        <f t="shared" si="7"/>
        <v>MUnattached</v>
      </c>
    </row>
    <row r="229" spans="1:13" ht="15.6">
      <c r="A229" s="20">
        <v>228</v>
      </c>
      <c r="B229" s="37" t="s">
        <v>462</v>
      </c>
      <c r="C229" s="37" t="s">
        <v>267</v>
      </c>
      <c r="D229" s="37" t="s">
        <v>3</v>
      </c>
      <c r="E229" s="32" t="str">
        <f t="shared" si="6"/>
        <v>WS</v>
      </c>
      <c r="F229" s="42" t="s">
        <v>38</v>
      </c>
      <c r="G229" s="42">
        <v>29</v>
      </c>
      <c r="H229" s="21"/>
      <c r="I229" s="21"/>
      <c r="J229" s="21"/>
      <c r="K229" s="21"/>
      <c r="L229" s="21"/>
      <c r="M229" s="22" t="str">
        <f t="shared" si="7"/>
        <v>FUnattached</v>
      </c>
    </row>
    <row r="230" spans="1:13" ht="15.6">
      <c r="A230" s="20">
        <v>229</v>
      </c>
      <c r="B230" s="37" t="s">
        <v>463</v>
      </c>
      <c r="C230" s="37" t="s">
        <v>464</v>
      </c>
      <c r="D230" s="37" t="s">
        <v>3</v>
      </c>
      <c r="E230" s="32" t="str">
        <f t="shared" si="6"/>
        <v>MS</v>
      </c>
      <c r="F230" s="42" t="s">
        <v>36</v>
      </c>
      <c r="G230" s="42">
        <v>30</v>
      </c>
      <c r="H230" s="21"/>
      <c r="I230" s="21"/>
      <c r="J230" s="21"/>
      <c r="K230" s="21"/>
      <c r="L230" s="21"/>
      <c r="M230" s="22" t="str">
        <f t="shared" si="7"/>
        <v>MUnattached</v>
      </c>
    </row>
    <row r="231" spans="1:13" ht="15.6">
      <c r="A231" s="20">
        <v>230</v>
      </c>
      <c r="B231" s="37" t="s">
        <v>465</v>
      </c>
      <c r="C231" s="37" t="s">
        <v>466</v>
      </c>
      <c r="D231" s="37" t="s">
        <v>111</v>
      </c>
      <c r="E231" s="32" t="str">
        <f t="shared" si="6"/>
        <v>M50</v>
      </c>
      <c r="F231" s="42" t="s">
        <v>36</v>
      </c>
      <c r="G231" s="42">
        <v>51</v>
      </c>
      <c r="H231" s="21"/>
      <c r="I231" s="21"/>
      <c r="J231" s="21"/>
      <c r="K231" s="21"/>
      <c r="L231" s="21"/>
      <c r="M231" s="22" t="str">
        <f t="shared" si="7"/>
        <v>MDenmead Striders</v>
      </c>
    </row>
    <row r="232" spans="1:13" ht="15.6">
      <c r="A232" s="20">
        <v>231</v>
      </c>
      <c r="B232" s="37" t="s">
        <v>176</v>
      </c>
      <c r="C232" s="37" t="s">
        <v>467</v>
      </c>
      <c r="D232" s="37" t="s">
        <v>3</v>
      </c>
      <c r="E232" s="32" t="str">
        <f t="shared" si="6"/>
        <v>WS</v>
      </c>
      <c r="F232" s="42" t="s">
        <v>38</v>
      </c>
      <c r="G232" s="42">
        <v>27</v>
      </c>
      <c r="H232" s="21"/>
      <c r="I232" s="21"/>
      <c r="J232" s="21"/>
      <c r="K232" s="21"/>
      <c r="L232" s="21"/>
      <c r="M232" s="22" t="str">
        <f t="shared" si="7"/>
        <v>FUnattached</v>
      </c>
    </row>
    <row r="233" spans="1:13" ht="15.6">
      <c r="A233" s="20">
        <v>232</v>
      </c>
      <c r="B233" s="37" t="s">
        <v>121</v>
      </c>
      <c r="C233" s="37" t="s">
        <v>468</v>
      </c>
      <c r="D233" s="37" t="s">
        <v>3</v>
      </c>
      <c r="E233" s="32" t="str">
        <f t="shared" si="6"/>
        <v>M40</v>
      </c>
      <c r="F233" s="42" t="s">
        <v>36</v>
      </c>
      <c r="G233" s="42">
        <v>46</v>
      </c>
      <c r="H233" s="21"/>
      <c r="I233" s="21"/>
      <c r="J233" s="21"/>
      <c r="K233" s="21"/>
      <c r="L233" s="21"/>
      <c r="M233" s="22" t="str">
        <f t="shared" si="7"/>
        <v>MUnattached</v>
      </c>
    </row>
    <row r="234" spans="1:13" ht="15.6">
      <c r="A234" s="20">
        <v>233</v>
      </c>
      <c r="B234" s="37" t="s">
        <v>469</v>
      </c>
      <c r="C234" s="37" t="s">
        <v>378</v>
      </c>
      <c r="D234" s="37" t="s">
        <v>3</v>
      </c>
      <c r="E234" s="32" t="str">
        <f t="shared" si="6"/>
        <v>MS</v>
      </c>
      <c r="F234" s="42" t="s">
        <v>36</v>
      </c>
      <c r="G234" s="42">
        <v>18</v>
      </c>
      <c r="H234" s="21"/>
      <c r="I234" s="21"/>
      <c r="J234" s="21"/>
      <c r="K234" s="21"/>
      <c r="L234" s="21"/>
      <c r="M234" s="22" t="str">
        <f t="shared" si="7"/>
        <v>MUnattached</v>
      </c>
    </row>
    <row r="235" spans="1:13" ht="15.6">
      <c r="A235" s="20">
        <v>234</v>
      </c>
      <c r="B235" s="37" t="s">
        <v>146</v>
      </c>
      <c r="C235" s="37" t="s">
        <v>145</v>
      </c>
      <c r="D235" s="37" t="s">
        <v>3</v>
      </c>
      <c r="E235" s="32" t="str">
        <f t="shared" si="6"/>
        <v>M50</v>
      </c>
      <c r="F235" s="42" t="s">
        <v>36</v>
      </c>
      <c r="G235" s="42">
        <v>50</v>
      </c>
      <c r="H235" s="21"/>
      <c r="I235" s="21"/>
      <c r="J235" s="21"/>
      <c r="K235" s="21"/>
      <c r="L235" s="21"/>
      <c r="M235" s="22" t="str">
        <f t="shared" si="7"/>
        <v>MUnattached</v>
      </c>
    </row>
    <row r="236" spans="1:13" ht="15.6">
      <c r="A236" s="20">
        <v>235</v>
      </c>
      <c r="B236" s="37" t="s">
        <v>144</v>
      </c>
      <c r="C236" s="37" t="s">
        <v>145</v>
      </c>
      <c r="D236" s="37" t="s">
        <v>3</v>
      </c>
      <c r="E236" s="32" t="str">
        <f t="shared" si="6"/>
        <v>W40</v>
      </c>
      <c r="F236" s="42" t="s">
        <v>38</v>
      </c>
      <c r="G236" s="42">
        <v>49</v>
      </c>
      <c r="H236" s="21"/>
      <c r="I236" s="21"/>
      <c r="J236" s="21"/>
      <c r="K236" s="21"/>
      <c r="L236" s="21"/>
      <c r="M236" s="22" t="str">
        <f t="shared" si="7"/>
        <v>FUnattached</v>
      </c>
    </row>
    <row r="237" spans="1:13" ht="15.6">
      <c r="A237" s="20">
        <v>236</v>
      </c>
      <c r="B237" s="37" t="s">
        <v>85</v>
      </c>
      <c r="C237" s="37" t="s">
        <v>86</v>
      </c>
      <c r="D237" s="37" t="s">
        <v>35</v>
      </c>
      <c r="E237" s="32" t="str">
        <f t="shared" si="6"/>
        <v>M50</v>
      </c>
      <c r="F237" s="42" t="s">
        <v>36</v>
      </c>
      <c r="G237" s="42">
        <v>52</v>
      </c>
      <c r="H237" s="21"/>
      <c r="I237" s="21"/>
      <c r="J237" s="21"/>
      <c r="K237" s="21"/>
      <c r="L237" s="21"/>
      <c r="M237" s="22" t="str">
        <f t="shared" si="7"/>
        <v>MVictory AC</v>
      </c>
    </row>
    <row r="238" spans="1:13" ht="15.6">
      <c r="A238" s="20">
        <v>237</v>
      </c>
      <c r="B238" s="37" t="s">
        <v>251</v>
      </c>
      <c r="C238" s="37" t="s">
        <v>64</v>
      </c>
      <c r="D238" s="37" t="s">
        <v>3</v>
      </c>
      <c r="E238" s="32" t="str">
        <f t="shared" si="6"/>
        <v>W50</v>
      </c>
      <c r="F238" s="42" t="s">
        <v>38</v>
      </c>
      <c r="G238" s="42">
        <v>56</v>
      </c>
      <c r="H238" s="21"/>
      <c r="I238" s="21"/>
      <c r="J238" s="21"/>
      <c r="K238" s="21"/>
      <c r="L238" s="21"/>
      <c r="M238" s="22" t="str">
        <f t="shared" si="7"/>
        <v>FUnattached</v>
      </c>
    </row>
    <row r="239" spans="1:13" ht="15.6">
      <c r="A239" s="20">
        <v>238</v>
      </c>
      <c r="B239" s="37" t="s">
        <v>187</v>
      </c>
      <c r="C239" s="37" t="s">
        <v>64</v>
      </c>
      <c r="D239" s="37" t="s">
        <v>3</v>
      </c>
      <c r="E239" s="32" t="str">
        <f t="shared" si="6"/>
        <v>M50</v>
      </c>
      <c r="F239" s="42" t="s">
        <v>36</v>
      </c>
      <c r="G239" s="42">
        <v>57</v>
      </c>
      <c r="H239" s="21"/>
      <c r="I239" s="21"/>
      <c r="J239" s="21"/>
      <c r="K239" s="21"/>
      <c r="L239" s="21"/>
      <c r="M239" s="22" t="str">
        <f t="shared" si="7"/>
        <v>MUnattached</v>
      </c>
    </row>
    <row r="240" spans="1:13" ht="15.6">
      <c r="A240" s="20">
        <v>239</v>
      </c>
      <c r="B240" s="37" t="s">
        <v>470</v>
      </c>
      <c r="C240" s="37" t="s">
        <v>64</v>
      </c>
      <c r="D240" s="37" t="s">
        <v>253</v>
      </c>
      <c r="E240" s="32" t="str">
        <f t="shared" si="6"/>
        <v>WS</v>
      </c>
      <c r="F240" s="42" t="s">
        <v>38</v>
      </c>
      <c r="G240" s="42">
        <v>35</v>
      </c>
      <c r="H240" s="21"/>
      <c r="I240" s="21"/>
      <c r="J240" s="21"/>
      <c r="K240" s="21"/>
      <c r="L240" s="21"/>
      <c r="M240" s="22" t="str">
        <f t="shared" si="7"/>
        <v>FFareham Crusaders</v>
      </c>
    </row>
    <row r="241" spans="1:13" ht="15.6">
      <c r="A241" s="20">
        <v>240</v>
      </c>
      <c r="B241" s="37" t="s">
        <v>125</v>
      </c>
      <c r="C241" s="37" t="s">
        <v>169</v>
      </c>
      <c r="D241" s="37" t="s">
        <v>170</v>
      </c>
      <c r="E241" s="32" t="str">
        <f t="shared" si="6"/>
        <v>M50</v>
      </c>
      <c r="F241" s="42" t="s">
        <v>36</v>
      </c>
      <c r="G241" s="42">
        <v>55</v>
      </c>
      <c r="H241" s="21"/>
      <c r="I241" s="21"/>
      <c r="J241" s="21"/>
      <c r="K241" s="21"/>
      <c r="L241" s="21"/>
      <c r="M241" s="22" t="str">
        <f t="shared" si="7"/>
        <v>MGosport RR</v>
      </c>
    </row>
    <row r="242" spans="1:13" ht="15.6">
      <c r="A242" s="20">
        <v>241</v>
      </c>
      <c r="B242" s="37" t="s">
        <v>168</v>
      </c>
      <c r="C242" s="37" t="s">
        <v>169</v>
      </c>
      <c r="D242" s="37" t="s">
        <v>300</v>
      </c>
      <c r="E242" s="32" t="str">
        <f t="shared" si="6"/>
        <v>W50</v>
      </c>
      <c r="F242" s="42" t="s">
        <v>38</v>
      </c>
      <c r="G242" s="42">
        <v>59</v>
      </c>
      <c r="H242" s="21"/>
      <c r="I242" s="21"/>
      <c r="J242" s="21"/>
      <c r="K242" s="21"/>
      <c r="L242" s="21"/>
      <c r="M242" s="22" t="str">
        <f t="shared" si="7"/>
        <v>FPompey Joggers</v>
      </c>
    </row>
    <row r="243" spans="1:13" ht="15.6">
      <c r="A243" s="20">
        <v>242</v>
      </c>
      <c r="B243" s="37" t="s">
        <v>76</v>
      </c>
      <c r="C243" s="37" t="s">
        <v>77</v>
      </c>
      <c r="D243" s="37" t="s">
        <v>471</v>
      </c>
      <c r="E243" s="32" t="str">
        <f t="shared" si="6"/>
        <v>WS</v>
      </c>
      <c r="F243" s="42" t="s">
        <v>38</v>
      </c>
      <c r="G243" s="42">
        <v>33</v>
      </c>
      <c r="H243" s="21"/>
      <c r="I243" s="21"/>
      <c r="J243" s="21"/>
      <c r="K243" s="21"/>
      <c r="L243" s="21"/>
      <c r="M243" s="22" t="str">
        <f t="shared" si="7"/>
        <v>FHedge End Runners</v>
      </c>
    </row>
    <row r="244" spans="1:13" ht="15.6">
      <c r="A244" s="20">
        <v>243</v>
      </c>
      <c r="B244" s="37" t="s">
        <v>472</v>
      </c>
      <c r="C244" s="37" t="s">
        <v>64</v>
      </c>
      <c r="D244" s="37" t="s">
        <v>119</v>
      </c>
      <c r="E244" s="32" t="str">
        <f t="shared" si="6"/>
        <v>MS</v>
      </c>
      <c r="F244" s="42" t="s">
        <v>36</v>
      </c>
      <c r="G244" s="42">
        <v>18</v>
      </c>
      <c r="H244" s="21"/>
      <c r="I244" s="21"/>
      <c r="J244" s="21"/>
      <c r="K244" s="21"/>
      <c r="L244" s="21"/>
      <c r="M244" s="22" t="str">
        <f t="shared" si="7"/>
        <v>MHavant AC</v>
      </c>
    </row>
    <row r="245" spans="1:13" ht="15.6">
      <c r="A245" s="20">
        <v>244</v>
      </c>
      <c r="B245" s="37" t="s">
        <v>220</v>
      </c>
      <c r="C245" s="37" t="s">
        <v>473</v>
      </c>
      <c r="D245" s="37" t="s">
        <v>471</v>
      </c>
      <c r="E245" s="32" t="str">
        <f t="shared" si="6"/>
        <v>WS</v>
      </c>
      <c r="F245" s="42" t="s">
        <v>38</v>
      </c>
      <c r="G245" s="42">
        <v>35</v>
      </c>
      <c r="H245" s="21"/>
      <c r="I245" s="21"/>
      <c r="J245" s="21"/>
      <c r="K245" s="21"/>
      <c r="L245" s="21"/>
      <c r="M245" s="22" t="str">
        <f t="shared" si="7"/>
        <v>FHedge End Runners</v>
      </c>
    </row>
    <row r="246" spans="1:13" ht="15.6">
      <c r="A246" s="20">
        <v>245</v>
      </c>
      <c r="B246" s="37" t="s">
        <v>284</v>
      </c>
      <c r="C246" s="37" t="s">
        <v>474</v>
      </c>
      <c r="D246" s="37" t="s">
        <v>475</v>
      </c>
      <c r="E246" s="32" t="str">
        <f t="shared" si="6"/>
        <v>M70</v>
      </c>
      <c r="F246" s="42" t="s">
        <v>36</v>
      </c>
      <c r="G246" s="42">
        <v>72</v>
      </c>
      <c r="H246" s="21"/>
      <c r="I246" s="21"/>
      <c r="J246" s="21"/>
      <c r="K246" s="21"/>
      <c r="L246" s="21"/>
      <c r="M246" s="22" t="str">
        <f t="shared" si="7"/>
        <v>MArunners</v>
      </c>
    </row>
    <row r="247" spans="1:13" ht="15.6">
      <c r="A247" s="20">
        <v>246</v>
      </c>
      <c r="B247" s="37" t="s">
        <v>476</v>
      </c>
      <c r="C247" s="37" t="s">
        <v>474</v>
      </c>
      <c r="D247" s="37" t="s">
        <v>475</v>
      </c>
      <c r="E247" s="32" t="str">
        <f t="shared" si="6"/>
        <v>W60</v>
      </c>
      <c r="F247" s="42" t="s">
        <v>38</v>
      </c>
      <c r="G247" s="42">
        <v>66</v>
      </c>
      <c r="H247" s="21"/>
      <c r="I247" s="21"/>
      <c r="J247" s="21"/>
      <c r="K247" s="21"/>
      <c r="L247" s="21"/>
      <c r="M247" s="22" t="str">
        <f t="shared" si="7"/>
        <v>FArunners</v>
      </c>
    </row>
    <row r="248" spans="1:13" ht="15.6">
      <c r="A248" s="20">
        <v>247</v>
      </c>
      <c r="B248" s="37" t="s">
        <v>217</v>
      </c>
      <c r="C248" s="37" t="s">
        <v>477</v>
      </c>
      <c r="D248" s="37" t="s">
        <v>394</v>
      </c>
      <c r="E248" s="32" t="str">
        <f t="shared" si="6"/>
        <v>M70</v>
      </c>
      <c r="F248" s="42" t="s">
        <v>36</v>
      </c>
      <c r="G248" s="42">
        <v>73</v>
      </c>
      <c r="H248" s="21"/>
      <c r="I248" s="21"/>
      <c r="J248" s="21"/>
      <c r="K248" s="21"/>
      <c r="L248" s="21"/>
      <c r="M248" s="22" t="str">
        <f t="shared" si="7"/>
        <v>MTone Zone</v>
      </c>
    </row>
    <row r="249" spans="1:13" ht="15.6">
      <c r="A249" s="20">
        <v>248</v>
      </c>
      <c r="B249" s="37" t="s">
        <v>109</v>
      </c>
      <c r="C249" s="37" t="s">
        <v>110</v>
      </c>
      <c r="D249" s="37" t="s">
        <v>111</v>
      </c>
      <c r="E249" s="32" t="str">
        <f t="shared" si="6"/>
        <v>MS</v>
      </c>
      <c r="F249" s="42" t="s">
        <v>36</v>
      </c>
      <c r="G249" s="42">
        <v>37</v>
      </c>
      <c r="H249" s="21"/>
      <c r="I249" s="21"/>
      <c r="J249" s="21"/>
      <c r="K249" s="21"/>
      <c r="L249" s="21"/>
      <c r="M249" s="22" t="str">
        <f t="shared" si="7"/>
        <v>MDenmead Striders</v>
      </c>
    </row>
    <row r="250" spans="1:13" ht="15.6">
      <c r="A250" s="20">
        <v>249</v>
      </c>
      <c r="B250" s="37" t="s">
        <v>305</v>
      </c>
      <c r="C250" s="37" t="s">
        <v>478</v>
      </c>
      <c r="D250" s="37" t="s">
        <v>394</v>
      </c>
      <c r="E250" s="32" t="str">
        <f t="shared" si="6"/>
        <v>W50</v>
      </c>
      <c r="F250" s="42" t="s">
        <v>38</v>
      </c>
      <c r="G250" s="42">
        <v>55</v>
      </c>
      <c r="H250" s="21"/>
      <c r="I250" s="21"/>
      <c r="J250" s="21"/>
      <c r="K250" s="21"/>
      <c r="L250" s="21"/>
      <c r="M250" s="22" t="str">
        <f t="shared" si="7"/>
        <v>FTone Zone</v>
      </c>
    </row>
    <row r="251" spans="1:13" ht="15.6">
      <c r="A251" s="20">
        <v>250</v>
      </c>
      <c r="B251" s="37" t="s">
        <v>153</v>
      </c>
      <c r="C251" s="37" t="s">
        <v>281</v>
      </c>
      <c r="D251" s="37" t="s">
        <v>212</v>
      </c>
      <c r="E251" s="32" t="str">
        <f t="shared" si="6"/>
        <v>WS</v>
      </c>
      <c r="F251" s="42" t="s">
        <v>38</v>
      </c>
      <c r="G251" s="42">
        <v>36</v>
      </c>
      <c r="H251" s="21"/>
      <c r="I251" s="21"/>
      <c r="J251" s="21"/>
      <c r="K251" s="21"/>
      <c r="L251" s="21"/>
      <c r="M251" s="22" t="str">
        <f t="shared" si="7"/>
        <v>FClanfield Joggers</v>
      </c>
    </row>
    <row r="252" spans="1:13" ht="15.6">
      <c r="A252" s="20">
        <v>251</v>
      </c>
      <c r="B252" s="37" t="s">
        <v>479</v>
      </c>
      <c r="C252" s="37" t="s">
        <v>480</v>
      </c>
      <c r="D252" s="37" t="s">
        <v>300</v>
      </c>
      <c r="E252" s="32" t="str">
        <f t="shared" si="6"/>
        <v>WS</v>
      </c>
      <c r="F252" s="42" t="s">
        <v>38</v>
      </c>
      <c r="G252" s="42">
        <v>32</v>
      </c>
      <c r="H252" s="21"/>
      <c r="I252" s="21"/>
      <c r="J252" s="21"/>
      <c r="K252" s="21"/>
      <c r="L252" s="21"/>
      <c r="M252" s="22" t="str">
        <f t="shared" si="7"/>
        <v>FPompey Joggers</v>
      </c>
    </row>
    <row r="253" spans="1:13" ht="15.6">
      <c r="A253" s="20">
        <v>252</v>
      </c>
      <c r="B253" s="37" t="s">
        <v>52</v>
      </c>
      <c r="C253" s="37" t="s">
        <v>190</v>
      </c>
      <c r="D253" s="37" t="s">
        <v>119</v>
      </c>
      <c r="E253" s="32" t="str">
        <f t="shared" si="6"/>
        <v>W40</v>
      </c>
      <c r="F253" s="42" t="s">
        <v>38</v>
      </c>
      <c r="G253" s="42">
        <v>42</v>
      </c>
      <c r="H253" s="21"/>
      <c r="I253" s="21"/>
      <c r="J253" s="21"/>
      <c r="K253" s="21"/>
      <c r="L253" s="21"/>
      <c r="M253" s="22" t="str">
        <f t="shared" si="7"/>
        <v>FHavant AC</v>
      </c>
    </row>
    <row r="254" spans="1:13" ht="15.6">
      <c r="A254" s="20">
        <v>253</v>
      </c>
      <c r="B254" s="37" t="s">
        <v>305</v>
      </c>
      <c r="C254" s="37" t="s">
        <v>481</v>
      </c>
      <c r="D254" s="37" t="s">
        <v>475</v>
      </c>
      <c r="E254" s="32" t="str">
        <f t="shared" si="6"/>
        <v>W40</v>
      </c>
      <c r="F254" s="42" t="s">
        <v>38</v>
      </c>
      <c r="G254" s="42">
        <v>47</v>
      </c>
      <c r="H254" s="21"/>
      <c r="I254" s="21"/>
      <c r="J254" s="21"/>
      <c r="K254" s="21"/>
      <c r="L254" s="21"/>
      <c r="M254" s="22" t="str">
        <f t="shared" si="7"/>
        <v>FArunners</v>
      </c>
    </row>
    <row r="255" spans="1:13" ht="15.6">
      <c r="A255" s="20">
        <v>254</v>
      </c>
      <c r="B255" s="37" t="s">
        <v>482</v>
      </c>
      <c r="C255" s="37" t="s">
        <v>483</v>
      </c>
      <c r="D255" s="37" t="s">
        <v>3</v>
      </c>
      <c r="E255" s="32" t="str">
        <f t="shared" si="6"/>
        <v>WS</v>
      </c>
      <c r="F255" s="42" t="s">
        <v>38</v>
      </c>
      <c r="G255" s="42">
        <v>36</v>
      </c>
      <c r="H255" s="21"/>
      <c r="I255" s="21"/>
      <c r="J255" s="21"/>
      <c r="K255" s="21"/>
      <c r="L255" s="21"/>
      <c r="M255" s="22" t="str">
        <f t="shared" si="7"/>
        <v>FUnattached</v>
      </c>
    </row>
    <row r="256" spans="1:13" ht="15.6">
      <c r="A256" s="20">
        <v>255</v>
      </c>
      <c r="B256" s="37" t="s">
        <v>182</v>
      </c>
      <c r="C256" s="37" t="s">
        <v>213</v>
      </c>
      <c r="D256" s="37" t="s">
        <v>484</v>
      </c>
      <c r="E256" s="32" t="str">
        <f t="shared" si="6"/>
        <v>M40</v>
      </c>
      <c r="F256" s="42" t="s">
        <v>36</v>
      </c>
      <c r="G256" s="42">
        <v>46</v>
      </c>
      <c r="H256" s="21"/>
      <c r="I256" s="21"/>
      <c r="J256" s="21"/>
      <c r="K256" s="21"/>
      <c r="L256" s="21"/>
      <c r="M256" s="22" t="str">
        <f t="shared" si="7"/>
        <v>MPortsmouth AC</v>
      </c>
    </row>
    <row r="257" spans="1:13" ht="15.6">
      <c r="A257" s="20">
        <v>256</v>
      </c>
      <c r="B257" s="37" t="s">
        <v>485</v>
      </c>
      <c r="C257" s="37" t="s">
        <v>486</v>
      </c>
      <c r="D257" s="37" t="s">
        <v>3</v>
      </c>
      <c r="E257" s="32" t="str">
        <f t="shared" si="6"/>
        <v>WS</v>
      </c>
      <c r="F257" s="42" t="s">
        <v>38</v>
      </c>
      <c r="G257" s="42">
        <v>28</v>
      </c>
      <c r="H257" s="21"/>
      <c r="I257" s="21"/>
      <c r="J257" s="21"/>
      <c r="K257" s="21"/>
      <c r="L257" s="21"/>
      <c r="M257" s="22" t="str">
        <f t="shared" si="7"/>
        <v>FUnattached</v>
      </c>
    </row>
    <row r="258" spans="1:13" ht="15.6">
      <c r="A258" s="20">
        <v>257</v>
      </c>
      <c r="B258" s="37" t="s">
        <v>53</v>
      </c>
      <c r="C258" s="37" t="s">
        <v>487</v>
      </c>
      <c r="D258" s="37" t="s">
        <v>300</v>
      </c>
      <c r="E258" s="32" t="str">
        <f t="shared" ref="E258:E321" si="8">IF(AND(F258&lt;&gt;"",G258&lt;&gt;""),IF(F258="M","M","W")&amp;IF(G258&lt;18,"15",IF(G258&lt;40,"S",IF(G258&lt;50,"40",IF(G258&lt;60,"50",IF(G258&lt;70,"60","70"))))),"")</f>
        <v>M50</v>
      </c>
      <c r="F258" s="42" t="s">
        <v>36</v>
      </c>
      <c r="G258" s="42">
        <v>51</v>
      </c>
      <c r="H258" s="21"/>
      <c r="I258" s="21"/>
      <c r="J258" s="21"/>
      <c r="K258" s="21"/>
      <c r="L258" s="21"/>
      <c r="M258" s="22" t="str">
        <f t="shared" si="7"/>
        <v>MPompey Joggers</v>
      </c>
    </row>
    <row r="259" spans="1:13" ht="15.6">
      <c r="A259" s="20">
        <v>258</v>
      </c>
      <c r="B259" s="37" t="s">
        <v>76</v>
      </c>
      <c r="C259" s="37" t="s">
        <v>106</v>
      </c>
      <c r="D259" s="37" t="s">
        <v>3</v>
      </c>
      <c r="E259" s="32" t="str">
        <f t="shared" si="8"/>
        <v>W40</v>
      </c>
      <c r="F259" s="42" t="s">
        <v>38</v>
      </c>
      <c r="G259" s="42">
        <v>47</v>
      </c>
      <c r="H259" s="21"/>
      <c r="I259" s="21"/>
      <c r="J259" s="21"/>
      <c r="K259" s="21"/>
      <c r="L259" s="21"/>
      <c r="M259" s="22" t="str">
        <f t="shared" si="7"/>
        <v>FUnattached</v>
      </c>
    </row>
    <row r="260" spans="1:13" ht="15.6">
      <c r="A260" s="20">
        <v>259</v>
      </c>
      <c r="B260" s="37" t="s">
        <v>78</v>
      </c>
      <c r="C260" s="37" t="s">
        <v>488</v>
      </c>
      <c r="D260" s="37" t="s">
        <v>300</v>
      </c>
      <c r="E260" s="32" t="str">
        <f t="shared" si="8"/>
        <v>WS</v>
      </c>
      <c r="F260" s="42" t="s">
        <v>38</v>
      </c>
      <c r="G260" s="42">
        <v>27</v>
      </c>
      <c r="H260" s="21"/>
      <c r="I260" s="21"/>
      <c r="J260" s="21"/>
      <c r="K260" s="21"/>
      <c r="L260" s="21"/>
      <c r="M260" s="22" t="str">
        <f t="shared" si="7"/>
        <v>FPompey Joggers</v>
      </c>
    </row>
    <row r="261" spans="1:13" ht="15.6">
      <c r="A261" s="20">
        <v>260</v>
      </c>
      <c r="B261" s="37" t="s">
        <v>203</v>
      </c>
      <c r="C261" s="37" t="s">
        <v>489</v>
      </c>
      <c r="D261" s="37" t="s">
        <v>394</v>
      </c>
      <c r="E261" s="32" t="str">
        <f t="shared" si="8"/>
        <v>M70</v>
      </c>
      <c r="F261" s="42" t="s">
        <v>36</v>
      </c>
      <c r="G261" s="42">
        <v>79</v>
      </c>
      <c r="H261" s="21"/>
      <c r="I261" s="21"/>
      <c r="J261" s="21"/>
      <c r="K261" s="21"/>
      <c r="L261" s="21"/>
      <c r="M261" s="22" t="str">
        <f t="shared" ref="M261:M324" si="9">F261&amp;D261</f>
        <v>MTone Zone</v>
      </c>
    </row>
    <row r="262" spans="1:13" ht="15.6">
      <c r="A262" s="20">
        <v>261</v>
      </c>
      <c r="B262" s="37" t="s">
        <v>490</v>
      </c>
      <c r="C262" s="37" t="s">
        <v>194</v>
      </c>
      <c r="D262" s="37" t="s">
        <v>3</v>
      </c>
      <c r="E262" s="32" t="str">
        <f t="shared" si="8"/>
        <v>W50</v>
      </c>
      <c r="F262" s="42" t="s">
        <v>38</v>
      </c>
      <c r="G262" s="42">
        <v>52</v>
      </c>
      <c r="H262" s="21"/>
      <c r="I262" s="21"/>
      <c r="J262" s="21"/>
      <c r="K262" s="21"/>
      <c r="L262" s="21"/>
      <c r="M262" s="22" t="str">
        <f t="shared" si="9"/>
        <v>FUnattached</v>
      </c>
    </row>
    <row r="263" spans="1:13" ht="15.6">
      <c r="A263" s="20">
        <v>262</v>
      </c>
      <c r="B263" s="37" t="s">
        <v>60</v>
      </c>
      <c r="C263" s="37" t="s">
        <v>191</v>
      </c>
      <c r="D263" s="37" t="s">
        <v>3</v>
      </c>
      <c r="E263" s="32" t="str">
        <f t="shared" si="8"/>
        <v>WS</v>
      </c>
      <c r="F263" s="42" t="s">
        <v>38</v>
      </c>
      <c r="G263" s="42">
        <v>32</v>
      </c>
      <c r="H263" s="21"/>
      <c r="I263" s="21"/>
      <c r="J263" s="21"/>
      <c r="K263" s="21"/>
      <c r="L263" s="21"/>
      <c r="M263" s="22" t="str">
        <f t="shared" si="9"/>
        <v>FUnattached</v>
      </c>
    </row>
    <row r="264" spans="1:13" ht="15.6">
      <c r="A264" s="20">
        <v>263</v>
      </c>
      <c r="B264" s="37" t="s">
        <v>491</v>
      </c>
      <c r="C264" s="37" t="s">
        <v>431</v>
      </c>
      <c r="D264" s="37" t="s">
        <v>3</v>
      </c>
      <c r="E264" s="32" t="str">
        <f t="shared" si="8"/>
        <v>W60</v>
      </c>
      <c r="F264" s="42" t="s">
        <v>38</v>
      </c>
      <c r="G264" s="42">
        <v>62</v>
      </c>
      <c r="H264" s="21"/>
      <c r="I264" s="21"/>
      <c r="J264" s="21"/>
      <c r="K264" s="21"/>
      <c r="L264" s="21"/>
      <c r="M264" s="22" t="str">
        <f t="shared" si="9"/>
        <v>FUnattached</v>
      </c>
    </row>
    <row r="265" spans="1:13" ht="15.6">
      <c r="A265" s="20">
        <v>264</v>
      </c>
      <c r="B265" s="37" t="s">
        <v>492</v>
      </c>
      <c r="C265" s="37" t="s">
        <v>493</v>
      </c>
      <c r="D265" s="37" t="s">
        <v>3</v>
      </c>
      <c r="E265" s="32" t="str">
        <f t="shared" si="8"/>
        <v>W40</v>
      </c>
      <c r="F265" s="42" t="s">
        <v>38</v>
      </c>
      <c r="G265" s="42">
        <v>46</v>
      </c>
      <c r="H265" s="21"/>
      <c r="I265" s="21"/>
      <c r="J265" s="21"/>
      <c r="K265" s="21"/>
      <c r="L265" s="21"/>
      <c r="M265" s="22" t="str">
        <f t="shared" si="9"/>
        <v>FUnattached</v>
      </c>
    </row>
    <row r="266" spans="1:13" ht="15.6">
      <c r="A266" s="20">
        <v>265</v>
      </c>
      <c r="B266" s="37" t="s">
        <v>368</v>
      </c>
      <c r="C266" s="37" t="s">
        <v>382</v>
      </c>
      <c r="D266" s="37" t="s">
        <v>3</v>
      </c>
      <c r="E266" s="32" t="str">
        <f t="shared" si="8"/>
        <v>WS</v>
      </c>
      <c r="F266" s="42" t="s">
        <v>38</v>
      </c>
      <c r="G266" s="42">
        <v>35</v>
      </c>
      <c r="H266" s="21"/>
      <c r="I266" s="21"/>
      <c r="J266" s="21"/>
      <c r="K266" s="21"/>
      <c r="L266" s="21"/>
      <c r="M266" s="22" t="str">
        <f t="shared" si="9"/>
        <v>FUnattached</v>
      </c>
    </row>
    <row r="267" spans="1:13" ht="15.6">
      <c r="A267" s="20">
        <v>266</v>
      </c>
      <c r="B267" s="37" t="s">
        <v>239</v>
      </c>
      <c r="C267" s="37" t="s">
        <v>106</v>
      </c>
      <c r="D267" s="37" t="s">
        <v>494</v>
      </c>
      <c r="E267" s="32" t="str">
        <f t="shared" si="8"/>
        <v>M50</v>
      </c>
      <c r="F267" s="42" t="s">
        <v>36</v>
      </c>
      <c r="G267" s="42">
        <v>57</v>
      </c>
      <c r="H267" s="21"/>
      <c r="I267" s="21"/>
      <c r="J267" s="21"/>
      <c r="K267" s="21"/>
      <c r="L267" s="21"/>
      <c r="M267" s="22" t="str">
        <f t="shared" si="9"/>
        <v>MNew Forest Runners</v>
      </c>
    </row>
    <row r="268" spans="1:13" ht="15.6">
      <c r="A268" s="20">
        <v>267</v>
      </c>
      <c r="B268" s="37" t="s">
        <v>130</v>
      </c>
      <c r="C268" s="37" t="s">
        <v>236</v>
      </c>
      <c r="D268" s="37" t="s">
        <v>3</v>
      </c>
      <c r="E268" s="32" t="str">
        <f t="shared" si="8"/>
        <v>WS</v>
      </c>
      <c r="F268" s="42" t="s">
        <v>38</v>
      </c>
      <c r="G268" s="42">
        <v>28</v>
      </c>
      <c r="H268" s="21"/>
      <c r="I268" s="21"/>
      <c r="J268" s="21"/>
      <c r="K268" s="21"/>
      <c r="L268" s="21"/>
      <c r="M268" s="22" t="str">
        <f t="shared" si="9"/>
        <v>FUnattached</v>
      </c>
    </row>
    <row r="269" spans="1:13" ht="15.6">
      <c r="A269" s="20">
        <v>268</v>
      </c>
      <c r="B269" s="37" t="s">
        <v>70</v>
      </c>
      <c r="C269" s="37" t="s">
        <v>236</v>
      </c>
      <c r="D269" s="37" t="s">
        <v>3</v>
      </c>
      <c r="E269" s="32" t="str">
        <f t="shared" si="8"/>
        <v>MS</v>
      </c>
      <c r="F269" s="42" t="s">
        <v>36</v>
      </c>
      <c r="G269" s="42">
        <v>29</v>
      </c>
      <c r="H269" s="21"/>
      <c r="I269" s="21"/>
      <c r="J269" s="21"/>
      <c r="K269" s="21"/>
      <c r="L269" s="21"/>
      <c r="M269" s="22" t="str">
        <f t="shared" si="9"/>
        <v>MUnattached</v>
      </c>
    </row>
    <row r="270" spans="1:13" ht="15.6">
      <c r="A270" s="20">
        <v>269</v>
      </c>
      <c r="B270" s="37" t="s">
        <v>171</v>
      </c>
      <c r="C270" s="37" t="s">
        <v>172</v>
      </c>
      <c r="D270" s="37" t="s">
        <v>35</v>
      </c>
      <c r="E270" s="32" t="str">
        <f t="shared" si="8"/>
        <v>W50</v>
      </c>
      <c r="F270" s="42" t="s">
        <v>38</v>
      </c>
      <c r="G270" s="42">
        <v>54</v>
      </c>
      <c r="H270" s="21"/>
      <c r="I270" s="21"/>
      <c r="J270" s="21"/>
      <c r="K270" s="21"/>
      <c r="L270" s="21"/>
      <c r="M270" s="22" t="str">
        <f t="shared" si="9"/>
        <v>FVictory AC</v>
      </c>
    </row>
    <row r="271" spans="1:13" ht="15.6">
      <c r="A271" s="20">
        <v>270</v>
      </c>
      <c r="B271" s="37" t="s">
        <v>255</v>
      </c>
      <c r="C271" s="37" t="s">
        <v>495</v>
      </c>
      <c r="D271" s="37" t="s">
        <v>82</v>
      </c>
      <c r="E271" s="32" t="str">
        <f t="shared" si="8"/>
        <v>M50</v>
      </c>
      <c r="F271" s="42" t="s">
        <v>36</v>
      </c>
      <c r="G271" s="42">
        <v>54</v>
      </c>
      <c r="H271" s="21"/>
      <c r="I271" s="21"/>
      <c r="J271" s="21"/>
      <c r="K271" s="21"/>
      <c r="L271" s="21"/>
      <c r="M271" s="22" t="str">
        <f t="shared" si="9"/>
        <v>MLiss Runners</v>
      </c>
    </row>
    <row r="272" spans="1:13" ht="15.6">
      <c r="A272" s="20">
        <v>271</v>
      </c>
      <c r="B272" s="37" t="s">
        <v>496</v>
      </c>
      <c r="C272" s="37" t="s">
        <v>325</v>
      </c>
      <c r="D272" s="37" t="s">
        <v>3</v>
      </c>
      <c r="E272" s="32" t="str">
        <f t="shared" si="8"/>
        <v>W15</v>
      </c>
      <c r="F272" s="42" t="s">
        <v>38</v>
      </c>
      <c r="G272" s="42">
        <v>17</v>
      </c>
      <c r="H272" s="21"/>
      <c r="I272" s="21"/>
      <c r="J272" s="21"/>
      <c r="K272" s="21"/>
      <c r="L272" s="21"/>
      <c r="M272" s="22" t="str">
        <f t="shared" si="9"/>
        <v>FUnattached</v>
      </c>
    </row>
    <row r="273" spans="1:13" ht="15.6">
      <c r="A273" s="20">
        <v>272</v>
      </c>
      <c r="B273" s="37" t="s">
        <v>125</v>
      </c>
      <c r="C273" s="37" t="s">
        <v>271</v>
      </c>
      <c r="D273" s="37" t="s">
        <v>3</v>
      </c>
      <c r="E273" s="32" t="str">
        <f t="shared" si="8"/>
        <v>M50</v>
      </c>
      <c r="F273" s="42" t="s">
        <v>36</v>
      </c>
      <c r="G273" s="42">
        <v>53</v>
      </c>
      <c r="H273" s="21"/>
      <c r="I273" s="21"/>
      <c r="J273" s="21"/>
      <c r="K273" s="21"/>
      <c r="L273" s="21"/>
      <c r="M273" s="22" t="str">
        <f t="shared" si="9"/>
        <v>MUnattached</v>
      </c>
    </row>
    <row r="274" spans="1:13" ht="15.6">
      <c r="A274" s="20">
        <v>273</v>
      </c>
      <c r="B274" s="37" t="s">
        <v>287</v>
      </c>
      <c r="C274" s="37" t="s">
        <v>61</v>
      </c>
      <c r="D274" s="37" t="s">
        <v>3</v>
      </c>
      <c r="E274" s="32" t="str">
        <f t="shared" si="8"/>
        <v>W40</v>
      </c>
      <c r="F274" s="42" t="s">
        <v>38</v>
      </c>
      <c r="G274" s="42">
        <v>49</v>
      </c>
      <c r="H274" s="21"/>
      <c r="I274" s="21"/>
      <c r="J274" s="21"/>
      <c r="K274" s="21"/>
      <c r="L274" s="21"/>
      <c r="M274" s="22" t="str">
        <f t="shared" si="9"/>
        <v>FUnattached</v>
      </c>
    </row>
    <row r="275" spans="1:13" ht="15.6">
      <c r="A275" s="20">
        <v>274</v>
      </c>
      <c r="B275" s="37" t="s">
        <v>278</v>
      </c>
      <c r="C275" s="37" t="s">
        <v>61</v>
      </c>
      <c r="D275" s="37" t="s">
        <v>3</v>
      </c>
      <c r="E275" s="32" t="str">
        <f t="shared" si="8"/>
        <v>M50</v>
      </c>
      <c r="F275" s="42" t="s">
        <v>36</v>
      </c>
      <c r="G275" s="42">
        <v>57</v>
      </c>
      <c r="H275" s="21"/>
      <c r="I275" s="21"/>
      <c r="J275" s="21"/>
      <c r="K275" s="21"/>
      <c r="L275" s="21"/>
      <c r="M275" s="22" t="str">
        <f t="shared" si="9"/>
        <v>MUnattached</v>
      </c>
    </row>
    <row r="276" spans="1:13" ht="15.6">
      <c r="A276" s="20">
        <v>275</v>
      </c>
      <c r="B276" s="37" t="s">
        <v>282</v>
      </c>
      <c r="C276" s="37" t="s">
        <v>283</v>
      </c>
      <c r="D276" s="37" t="s">
        <v>386</v>
      </c>
      <c r="E276" s="32" t="str">
        <f t="shared" si="8"/>
        <v>M70</v>
      </c>
      <c r="F276" s="42" t="s">
        <v>36</v>
      </c>
      <c r="G276" s="42">
        <v>78</v>
      </c>
      <c r="H276" s="21"/>
      <c r="I276" s="21"/>
      <c r="J276" s="21"/>
      <c r="K276" s="21"/>
      <c r="L276" s="21"/>
      <c r="M276" s="22" t="str">
        <f t="shared" si="9"/>
        <v>MRoad Runners</v>
      </c>
    </row>
    <row r="277" spans="1:13" ht="15.6">
      <c r="A277" s="20">
        <v>276</v>
      </c>
      <c r="B277" s="37" t="s">
        <v>112</v>
      </c>
      <c r="C277" s="37" t="s">
        <v>280</v>
      </c>
      <c r="D277" s="37" t="s">
        <v>3</v>
      </c>
      <c r="E277" s="32" t="str">
        <f t="shared" si="8"/>
        <v>MS</v>
      </c>
      <c r="F277" s="42" t="s">
        <v>36</v>
      </c>
      <c r="G277" s="42">
        <v>18</v>
      </c>
      <c r="H277" s="21"/>
      <c r="I277" s="21"/>
      <c r="J277" s="21"/>
      <c r="K277" s="21"/>
      <c r="L277" s="21"/>
      <c r="M277" s="22" t="str">
        <f t="shared" si="9"/>
        <v>MUnattached</v>
      </c>
    </row>
    <row r="278" spans="1:13" ht="15.6">
      <c r="A278" s="20">
        <v>277</v>
      </c>
      <c r="B278" s="37" t="s">
        <v>73</v>
      </c>
      <c r="C278" s="37" t="s">
        <v>497</v>
      </c>
      <c r="D278" s="37" t="s">
        <v>3</v>
      </c>
      <c r="E278" s="32" t="str">
        <f t="shared" si="8"/>
        <v>M70</v>
      </c>
      <c r="F278" s="42" t="s">
        <v>36</v>
      </c>
      <c r="G278" s="42">
        <v>71</v>
      </c>
      <c r="H278" s="21"/>
      <c r="I278" s="21"/>
      <c r="J278" s="21"/>
      <c r="K278" s="21"/>
      <c r="L278" s="21"/>
      <c r="M278" s="22" t="str">
        <f t="shared" si="9"/>
        <v>MUnattached</v>
      </c>
    </row>
    <row r="279" spans="1:13" ht="15.6">
      <c r="A279" s="20">
        <v>278</v>
      </c>
      <c r="B279" s="37" t="s">
        <v>74</v>
      </c>
      <c r="C279" s="37" t="s">
        <v>498</v>
      </c>
      <c r="D279" s="37" t="s">
        <v>3</v>
      </c>
      <c r="E279" s="32" t="str">
        <f t="shared" si="8"/>
        <v>W50</v>
      </c>
      <c r="F279" s="42" t="s">
        <v>38</v>
      </c>
      <c r="G279" s="42">
        <v>54</v>
      </c>
      <c r="H279" s="21"/>
      <c r="I279" s="21"/>
      <c r="J279" s="21"/>
      <c r="K279" s="21"/>
      <c r="L279" s="21"/>
      <c r="M279" s="22" t="str">
        <f t="shared" si="9"/>
        <v>FUnattached</v>
      </c>
    </row>
    <row r="280" spans="1:13" ht="15.6">
      <c r="A280" s="20">
        <v>279</v>
      </c>
      <c r="B280" s="37" t="s">
        <v>157</v>
      </c>
      <c r="C280" s="37" t="s">
        <v>499</v>
      </c>
      <c r="D280" s="37" t="s">
        <v>3</v>
      </c>
      <c r="E280" s="32" t="str">
        <f t="shared" si="8"/>
        <v>W40</v>
      </c>
      <c r="F280" s="42" t="s">
        <v>38</v>
      </c>
      <c r="G280" s="42">
        <v>49</v>
      </c>
      <c r="H280" s="21"/>
      <c r="I280" s="21"/>
      <c r="J280" s="21"/>
      <c r="K280" s="21"/>
      <c r="L280" s="21"/>
      <c r="M280" s="22" t="str">
        <f t="shared" si="9"/>
        <v>FUnattached</v>
      </c>
    </row>
    <row r="281" spans="1:13" ht="15.6">
      <c r="A281" s="20">
        <v>280</v>
      </c>
      <c r="B281" s="37" t="s">
        <v>229</v>
      </c>
      <c r="C281" s="37" t="s">
        <v>264</v>
      </c>
      <c r="D281" s="37" t="s">
        <v>3</v>
      </c>
      <c r="E281" s="32" t="str">
        <f t="shared" si="8"/>
        <v>W50</v>
      </c>
      <c r="F281" s="42" t="s">
        <v>38</v>
      </c>
      <c r="G281" s="42">
        <v>54</v>
      </c>
      <c r="H281" s="21"/>
      <c r="I281" s="21"/>
      <c r="J281" s="21"/>
      <c r="K281" s="21"/>
      <c r="L281" s="21"/>
      <c r="M281" s="22" t="str">
        <f t="shared" si="9"/>
        <v>FUnattached</v>
      </c>
    </row>
    <row r="282" spans="1:13" ht="15.6">
      <c r="A282" s="20">
        <v>281</v>
      </c>
      <c r="B282" s="37" t="s">
        <v>178</v>
      </c>
      <c r="C282" s="37" t="s">
        <v>500</v>
      </c>
      <c r="D282" s="37" t="s">
        <v>111</v>
      </c>
      <c r="E282" s="32" t="str">
        <f t="shared" si="8"/>
        <v>W50</v>
      </c>
      <c r="F282" s="42" t="s">
        <v>38</v>
      </c>
      <c r="G282" s="42">
        <v>56</v>
      </c>
      <c r="H282" s="21"/>
      <c r="I282" s="21"/>
      <c r="J282" s="21"/>
      <c r="K282" s="21"/>
      <c r="L282" s="21"/>
      <c r="M282" s="22" t="str">
        <f t="shared" si="9"/>
        <v>FDenmead Striders</v>
      </c>
    </row>
    <row r="283" spans="1:13" ht="15.6">
      <c r="A283" s="20">
        <v>282</v>
      </c>
      <c r="B283" s="37" t="s">
        <v>69</v>
      </c>
      <c r="C283" s="37" t="s">
        <v>241</v>
      </c>
      <c r="D283" s="37" t="s">
        <v>3</v>
      </c>
      <c r="E283" s="32" t="str">
        <f t="shared" si="8"/>
        <v>WS</v>
      </c>
      <c r="F283" s="42" t="s">
        <v>38</v>
      </c>
      <c r="G283" s="42">
        <v>28</v>
      </c>
      <c r="H283" s="21"/>
      <c r="I283" s="21"/>
      <c r="J283" s="21"/>
      <c r="K283" s="21"/>
      <c r="L283" s="21"/>
      <c r="M283" s="22" t="str">
        <f t="shared" si="9"/>
        <v>FUnattached</v>
      </c>
    </row>
    <row r="284" spans="1:13" ht="15.6">
      <c r="A284" s="20">
        <v>283</v>
      </c>
      <c r="B284" s="37" t="s">
        <v>37</v>
      </c>
      <c r="C284" s="37" t="s">
        <v>241</v>
      </c>
      <c r="D284" s="37" t="s">
        <v>35</v>
      </c>
      <c r="E284" s="32" t="str">
        <f t="shared" si="8"/>
        <v>W50</v>
      </c>
      <c r="F284" s="42" t="s">
        <v>38</v>
      </c>
      <c r="G284" s="42">
        <v>59</v>
      </c>
      <c r="H284" s="21"/>
      <c r="I284" s="21"/>
      <c r="J284" s="21"/>
      <c r="K284" s="21"/>
      <c r="L284" s="21"/>
      <c r="M284" s="22" t="str">
        <f t="shared" si="9"/>
        <v>FVictory AC</v>
      </c>
    </row>
    <row r="285" spans="1:13" ht="15.6">
      <c r="A285" s="20">
        <v>284</v>
      </c>
      <c r="B285" s="37" t="s">
        <v>144</v>
      </c>
      <c r="C285" s="37" t="s">
        <v>501</v>
      </c>
      <c r="D285" s="37" t="s">
        <v>3</v>
      </c>
      <c r="E285" s="32" t="str">
        <f t="shared" si="8"/>
        <v>WS</v>
      </c>
      <c r="F285" s="42" t="s">
        <v>38</v>
      </c>
      <c r="G285" s="42">
        <v>27</v>
      </c>
      <c r="H285" s="21"/>
      <c r="I285" s="21"/>
      <c r="J285" s="21"/>
      <c r="K285" s="21"/>
      <c r="L285" s="21"/>
      <c r="M285" s="22" t="str">
        <f t="shared" si="9"/>
        <v>FUnattached</v>
      </c>
    </row>
    <row r="286" spans="1:13" ht="15.6">
      <c r="A286" s="20">
        <v>285</v>
      </c>
      <c r="B286" s="37" t="s">
        <v>502</v>
      </c>
      <c r="C286" s="37" t="s">
        <v>478</v>
      </c>
      <c r="D286" s="37" t="s">
        <v>3</v>
      </c>
      <c r="E286" s="32" t="str">
        <f t="shared" si="8"/>
        <v>MS</v>
      </c>
      <c r="F286" s="42" t="s">
        <v>36</v>
      </c>
      <c r="G286" s="42">
        <v>30</v>
      </c>
      <c r="H286" s="21"/>
      <c r="I286" s="21"/>
      <c r="J286" s="21"/>
      <c r="K286" s="21"/>
      <c r="L286" s="21"/>
      <c r="M286" s="22" t="str">
        <f t="shared" si="9"/>
        <v>MUnattached</v>
      </c>
    </row>
    <row r="287" spans="1:13" ht="15.6">
      <c r="A287" s="20">
        <v>286</v>
      </c>
      <c r="B287" s="37" t="s">
        <v>503</v>
      </c>
      <c r="C287" s="37" t="s">
        <v>154</v>
      </c>
      <c r="D287" s="37" t="s">
        <v>383</v>
      </c>
      <c r="E287" s="32" t="str">
        <f t="shared" si="8"/>
        <v>MS</v>
      </c>
      <c r="F287" s="42" t="s">
        <v>36</v>
      </c>
      <c r="G287" s="42">
        <v>33</v>
      </c>
      <c r="H287" s="21"/>
      <c r="I287" s="21"/>
      <c r="J287" s="21"/>
      <c r="K287" s="21"/>
      <c r="L287" s="21"/>
      <c r="M287" s="22" t="str">
        <f t="shared" si="9"/>
        <v>MLordshill RR</v>
      </c>
    </row>
    <row r="288" spans="1:13" ht="15.6">
      <c r="A288" s="20">
        <v>287</v>
      </c>
      <c r="B288" s="37" t="s">
        <v>248</v>
      </c>
      <c r="C288" s="37" t="s">
        <v>249</v>
      </c>
      <c r="D288" s="37" t="s">
        <v>3</v>
      </c>
      <c r="E288" s="32" t="str">
        <f t="shared" si="8"/>
        <v>W50</v>
      </c>
      <c r="F288" s="42" t="s">
        <v>38</v>
      </c>
      <c r="G288" s="42">
        <v>59</v>
      </c>
      <c r="H288" s="21"/>
      <c r="I288" s="21"/>
      <c r="J288" s="21"/>
      <c r="K288" s="21"/>
      <c r="L288" s="21"/>
      <c r="M288" s="22" t="str">
        <f t="shared" si="9"/>
        <v>FUnattached</v>
      </c>
    </row>
    <row r="289" spans="1:13" ht="15.6">
      <c r="A289" s="20">
        <v>288</v>
      </c>
      <c r="B289" s="37" t="s">
        <v>250</v>
      </c>
      <c r="C289" s="37" t="s">
        <v>249</v>
      </c>
      <c r="D289" s="37" t="s">
        <v>3</v>
      </c>
      <c r="E289" s="32" t="str">
        <f t="shared" si="8"/>
        <v>M60</v>
      </c>
      <c r="F289" s="42" t="s">
        <v>36</v>
      </c>
      <c r="G289" s="42">
        <v>61</v>
      </c>
      <c r="H289" s="21"/>
      <c r="I289" s="21"/>
      <c r="J289" s="21"/>
      <c r="K289" s="21"/>
      <c r="L289" s="21"/>
      <c r="M289" s="22" t="str">
        <f t="shared" si="9"/>
        <v>MUnattached</v>
      </c>
    </row>
    <row r="290" spans="1:13" ht="15.6">
      <c r="A290" s="20">
        <v>289</v>
      </c>
      <c r="B290" s="37" t="s">
        <v>135</v>
      </c>
      <c r="C290" s="37" t="s">
        <v>136</v>
      </c>
      <c r="D290" s="37" t="s">
        <v>394</v>
      </c>
      <c r="E290" s="32" t="str">
        <f t="shared" si="8"/>
        <v>W15</v>
      </c>
      <c r="F290" s="42" t="s">
        <v>38</v>
      </c>
      <c r="G290" s="42">
        <v>17</v>
      </c>
      <c r="H290" s="21"/>
      <c r="I290" s="21"/>
      <c r="J290" s="21"/>
      <c r="K290" s="21"/>
      <c r="L290" s="21"/>
      <c r="M290" s="22" t="str">
        <f t="shared" si="9"/>
        <v>FTone Zone</v>
      </c>
    </row>
    <row r="291" spans="1:13" ht="15.6">
      <c r="A291" s="20">
        <v>290</v>
      </c>
      <c r="B291" s="37" t="s">
        <v>137</v>
      </c>
      <c r="C291" s="37" t="s">
        <v>136</v>
      </c>
      <c r="D291" s="37" t="s">
        <v>394</v>
      </c>
      <c r="E291" s="32" t="str">
        <f t="shared" si="8"/>
        <v>M40</v>
      </c>
      <c r="F291" s="42" t="s">
        <v>36</v>
      </c>
      <c r="G291" s="42">
        <v>48</v>
      </c>
      <c r="H291" s="21"/>
      <c r="I291" s="21"/>
      <c r="J291" s="21"/>
      <c r="K291" s="21"/>
      <c r="L291" s="21"/>
      <c r="M291" s="22" t="str">
        <f t="shared" si="9"/>
        <v>MTone Zone</v>
      </c>
    </row>
    <row r="292" spans="1:13" ht="15.6">
      <c r="A292" s="20">
        <v>291</v>
      </c>
      <c r="B292" s="37" t="s">
        <v>60</v>
      </c>
      <c r="C292" s="37" t="s">
        <v>504</v>
      </c>
      <c r="D292" s="37" t="s">
        <v>3</v>
      </c>
      <c r="E292" s="32" t="str">
        <f t="shared" si="8"/>
        <v>WS</v>
      </c>
      <c r="F292" s="42" t="s">
        <v>38</v>
      </c>
      <c r="G292" s="42">
        <v>38</v>
      </c>
      <c r="H292" s="21"/>
      <c r="I292" s="21"/>
      <c r="J292" s="21"/>
      <c r="K292" s="21"/>
      <c r="L292" s="21"/>
      <c r="M292" s="22" t="str">
        <f t="shared" si="9"/>
        <v>FUnattached</v>
      </c>
    </row>
    <row r="293" spans="1:13" ht="15.6">
      <c r="A293" s="20">
        <v>292</v>
      </c>
      <c r="B293" s="37" t="s">
        <v>104</v>
      </c>
      <c r="C293" s="37" t="s">
        <v>505</v>
      </c>
      <c r="D293" s="37" t="s">
        <v>35</v>
      </c>
      <c r="E293" s="32" t="str">
        <f t="shared" si="8"/>
        <v>M40</v>
      </c>
      <c r="F293" s="42" t="s">
        <v>36</v>
      </c>
      <c r="G293" s="42">
        <v>44</v>
      </c>
      <c r="H293" s="21"/>
      <c r="I293" s="21"/>
      <c r="J293" s="21"/>
      <c r="K293" s="21"/>
      <c r="L293" s="21"/>
      <c r="M293" s="22" t="str">
        <f t="shared" si="9"/>
        <v>MVictory AC</v>
      </c>
    </row>
    <row r="294" spans="1:13" ht="15.6">
      <c r="A294" s="20">
        <v>293</v>
      </c>
      <c r="B294" s="37" t="s">
        <v>370</v>
      </c>
      <c r="C294" s="37" t="s">
        <v>506</v>
      </c>
      <c r="D294" s="37" t="s">
        <v>471</v>
      </c>
      <c r="E294" s="32" t="str">
        <f t="shared" si="8"/>
        <v>MS</v>
      </c>
      <c r="F294" s="42" t="s">
        <v>36</v>
      </c>
      <c r="G294" s="42">
        <v>39</v>
      </c>
      <c r="H294" s="21"/>
      <c r="I294" s="21"/>
      <c r="J294" s="21"/>
      <c r="K294" s="21"/>
      <c r="L294" s="21"/>
      <c r="M294" s="22" t="str">
        <f t="shared" si="9"/>
        <v>MHedge End Runners</v>
      </c>
    </row>
    <row r="295" spans="1:13" ht="15.6">
      <c r="A295" s="20">
        <v>294</v>
      </c>
      <c r="B295" s="37" t="s">
        <v>34</v>
      </c>
      <c r="C295" s="37" t="s">
        <v>507</v>
      </c>
      <c r="D295" s="37" t="s">
        <v>355</v>
      </c>
      <c r="E295" s="32" t="str">
        <f t="shared" si="8"/>
        <v>M40</v>
      </c>
      <c r="F295" s="42" t="s">
        <v>36</v>
      </c>
      <c r="G295" s="42">
        <v>49</v>
      </c>
      <c r="H295" s="21"/>
      <c r="I295" s="21"/>
      <c r="J295" s="21"/>
      <c r="K295" s="21"/>
      <c r="L295" s="21"/>
      <c r="M295" s="22" t="str">
        <f t="shared" si="9"/>
        <v>MChichester Runners</v>
      </c>
    </row>
    <row r="296" spans="1:13" ht="15.6">
      <c r="A296" s="20">
        <v>295</v>
      </c>
      <c r="B296" s="37" t="s">
        <v>89</v>
      </c>
      <c r="C296" s="37" t="s">
        <v>90</v>
      </c>
      <c r="D296" s="37" t="s">
        <v>3</v>
      </c>
      <c r="E296" s="32" t="str">
        <f t="shared" si="8"/>
        <v>M40</v>
      </c>
      <c r="F296" s="42" t="s">
        <v>36</v>
      </c>
      <c r="G296" s="42">
        <v>45</v>
      </c>
      <c r="H296" s="21"/>
      <c r="I296" s="21"/>
      <c r="J296" s="21"/>
      <c r="K296" s="21"/>
      <c r="L296" s="21"/>
      <c r="M296" s="22" t="str">
        <f t="shared" si="9"/>
        <v>MUnattached</v>
      </c>
    </row>
    <row r="297" spans="1:13" ht="15.6">
      <c r="A297" s="20">
        <v>296</v>
      </c>
      <c r="B297" s="37" t="s">
        <v>87</v>
      </c>
      <c r="C297" s="37" t="s">
        <v>508</v>
      </c>
      <c r="D297" s="37" t="s">
        <v>3</v>
      </c>
      <c r="E297" s="32" t="str">
        <f t="shared" si="8"/>
        <v>W40</v>
      </c>
      <c r="F297" s="42" t="s">
        <v>38</v>
      </c>
      <c r="G297" s="42">
        <v>44</v>
      </c>
      <c r="H297" s="21"/>
      <c r="I297" s="21"/>
      <c r="J297" s="21"/>
      <c r="K297" s="21"/>
      <c r="L297" s="21"/>
      <c r="M297" s="22" t="str">
        <f t="shared" si="9"/>
        <v>FUnattached</v>
      </c>
    </row>
    <row r="298" spans="1:13" ht="15.6">
      <c r="A298" s="20">
        <v>297</v>
      </c>
      <c r="B298" s="37" t="s">
        <v>65</v>
      </c>
      <c r="C298" s="37" t="s">
        <v>66</v>
      </c>
      <c r="D298" s="37" t="s">
        <v>35</v>
      </c>
      <c r="E298" s="32" t="str">
        <f t="shared" si="8"/>
        <v>M50</v>
      </c>
      <c r="F298" s="42" t="s">
        <v>36</v>
      </c>
      <c r="G298" s="42">
        <v>52</v>
      </c>
      <c r="H298" s="21"/>
      <c r="I298" s="21"/>
      <c r="J298" s="21"/>
      <c r="K298" s="21"/>
      <c r="L298" s="21"/>
      <c r="M298" s="22" t="str">
        <f t="shared" si="9"/>
        <v>MVictory AC</v>
      </c>
    </row>
    <row r="299" spans="1:13" ht="15.6">
      <c r="A299" s="20">
        <v>298</v>
      </c>
      <c r="B299" s="37" t="s">
        <v>60</v>
      </c>
      <c r="C299" s="37" t="s">
        <v>509</v>
      </c>
      <c r="D299" s="37" t="s">
        <v>392</v>
      </c>
      <c r="E299" s="32" t="str">
        <f t="shared" si="8"/>
        <v>WS</v>
      </c>
      <c r="F299" s="42" t="s">
        <v>38</v>
      </c>
      <c r="G299" s="42">
        <v>39</v>
      </c>
      <c r="H299" s="21"/>
      <c r="I299" s="21"/>
      <c r="J299" s="21"/>
      <c r="K299" s="21"/>
      <c r="L299" s="21"/>
      <c r="M299" s="22" t="str">
        <f t="shared" si="9"/>
        <v>FEmsworth Joggers</v>
      </c>
    </row>
    <row r="300" spans="1:13" ht="15.6">
      <c r="A300" s="20">
        <v>299</v>
      </c>
      <c r="B300" s="37" t="s">
        <v>60</v>
      </c>
      <c r="C300" s="37" t="s">
        <v>139</v>
      </c>
      <c r="D300" s="37" t="s">
        <v>35</v>
      </c>
      <c r="E300" s="32" t="str">
        <f t="shared" si="8"/>
        <v>W60</v>
      </c>
      <c r="F300" s="42" t="s">
        <v>38</v>
      </c>
      <c r="G300" s="42">
        <v>61</v>
      </c>
      <c r="H300" s="21"/>
      <c r="I300" s="21"/>
      <c r="J300" s="21"/>
      <c r="K300" s="21"/>
      <c r="L300" s="21"/>
      <c r="M300" s="22" t="str">
        <f t="shared" si="9"/>
        <v>FVictory AC</v>
      </c>
    </row>
    <row r="301" spans="1:13" ht="15.6">
      <c r="A301" s="20">
        <v>300</v>
      </c>
      <c r="B301" s="37" t="s">
        <v>79</v>
      </c>
      <c r="C301" s="37" t="s">
        <v>510</v>
      </c>
      <c r="D301" s="37" t="s">
        <v>300</v>
      </c>
      <c r="E301" s="32" t="str">
        <f t="shared" si="8"/>
        <v>W60</v>
      </c>
      <c r="F301" s="42" t="s">
        <v>38</v>
      </c>
      <c r="G301" s="42">
        <v>60</v>
      </c>
      <c r="H301" s="21"/>
      <c r="I301" s="21"/>
      <c r="J301" s="21"/>
      <c r="K301" s="21"/>
      <c r="L301" s="21"/>
      <c r="M301" s="22" t="str">
        <f t="shared" si="9"/>
        <v>FPompey Joggers</v>
      </c>
    </row>
    <row r="302" spans="1:13" ht="15.6">
      <c r="A302" s="20">
        <v>301</v>
      </c>
      <c r="B302" s="37" t="s">
        <v>363</v>
      </c>
      <c r="C302" s="37" t="s">
        <v>511</v>
      </c>
      <c r="D302" s="37" t="s">
        <v>300</v>
      </c>
      <c r="E302" s="32" t="str">
        <f t="shared" si="8"/>
        <v>WS</v>
      </c>
      <c r="F302" s="42" t="s">
        <v>38</v>
      </c>
      <c r="G302" s="42">
        <v>30</v>
      </c>
      <c r="H302" s="21"/>
      <c r="I302" s="21"/>
      <c r="J302" s="21"/>
      <c r="K302" s="21"/>
      <c r="L302" s="21"/>
      <c r="M302" s="22" t="str">
        <f t="shared" si="9"/>
        <v>FPompey Joggers</v>
      </c>
    </row>
    <row r="303" spans="1:13" ht="15.6">
      <c r="A303" s="20">
        <v>302</v>
      </c>
      <c r="B303" s="37" t="s">
        <v>512</v>
      </c>
      <c r="C303" s="37" t="s">
        <v>513</v>
      </c>
      <c r="D303" s="37" t="s">
        <v>3</v>
      </c>
      <c r="E303" s="32" t="str">
        <f t="shared" si="8"/>
        <v>MS</v>
      </c>
      <c r="F303" s="42" t="s">
        <v>36</v>
      </c>
      <c r="G303" s="42">
        <v>23</v>
      </c>
      <c r="H303" s="21"/>
      <c r="I303" s="21"/>
      <c r="J303" s="21"/>
      <c r="K303" s="21"/>
      <c r="L303" s="21"/>
      <c r="M303" s="22" t="str">
        <f t="shared" si="9"/>
        <v>MUnattached</v>
      </c>
    </row>
    <row r="304" spans="1:13" ht="15.6">
      <c r="A304" s="20">
        <v>303</v>
      </c>
      <c r="B304" s="37" t="s">
        <v>363</v>
      </c>
      <c r="C304" s="37" t="s">
        <v>513</v>
      </c>
      <c r="D304" s="37" t="s">
        <v>3</v>
      </c>
      <c r="E304" s="32" t="str">
        <f t="shared" si="8"/>
        <v>M50</v>
      </c>
      <c r="F304" s="42" t="s">
        <v>36</v>
      </c>
      <c r="G304" s="42">
        <v>56</v>
      </c>
      <c r="H304" s="21"/>
      <c r="I304" s="21"/>
      <c r="J304" s="21"/>
      <c r="K304" s="21"/>
      <c r="L304" s="21"/>
      <c r="M304" s="22" t="str">
        <f t="shared" si="9"/>
        <v>MUnattached</v>
      </c>
    </row>
    <row r="305" spans="1:13" ht="15.6">
      <c r="A305" s="20">
        <v>304</v>
      </c>
      <c r="B305" s="37" t="s">
        <v>430</v>
      </c>
      <c r="C305" s="37" t="s">
        <v>514</v>
      </c>
      <c r="D305" s="37" t="s">
        <v>3</v>
      </c>
      <c r="E305" s="32" t="str">
        <f t="shared" si="8"/>
        <v>WS</v>
      </c>
      <c r="F305" s="42" t="s">
        <v>38</v>
      </c>
      <c r="G305" s="42">
        <v>30</v>
      </c>
      <c r="H305" s="21"/>
      <c r="I305" s="21"/>
      <c r="J305" s="21"/>
      <c r="K305" s="21"/>
      <c r="L305" s="21"/>
      <c r="M305" s="22" t="str">
        <f t="shared" si="9"/>
        <v>FUnattached</v>
      </c>
    </row>
    <row r="306" spans="1:13" ht="15.6">
      <c r="A306" s="20">
        <v>305</v>
      </c>
      <c r="B306" s="37" t="s">
        <v>515</v>
      </c>
      <c r="C306" s="37" t="s">
        <v>277</v>
      </c>
      <c r="D306" s="37" t="s">
        <v>3</v>
      </c>
      <c r="E306" s="32" t="str">
        <f t="shared" si="8"/>
        <v>MS</v>
      </c>
      <c r="F306" s="42" t="s">
        <v>36</v>
      </c>
      <c r="G306" s="42">
        <v>34</v>
      </c>
      <c r="H306" s="21"/>
      <c r="I306" s="21"/>
      <c r="J306" s="21"/>
      <c r="K306" s="21"/>
      <c r="L306" s="21"/>
      <c r="M306" s="22" t="str">
        <f t="shared" si="9"/>
        <v>MUnattached</v>
      </c>
    </row>
    <row r="307" spans="1:13" ht="15.6">
      <c r="A307" s="20">
        <v>306</v>
      </c>
      <c r="B307" s="37" t="s">
        <v>101</v>
      </c>
      <c r="C307" s="37" t="s">
        <v>516</v>
      </c>
      <c r="D307" s="37" t="s">
        <v>3</v>
      </c>
      <c r="E307" s="32" t="str">
        <f t="shared" si="8"/>
        <v>WS</v>
      </c>
      <c r="F307" s="42" t="s">
        <v>38</v>
      </c>
      <c r="G307" s="42">
        <v>32</v>
      </c>
      <c r="H307" s="21"/>
      <c r="I307" s="21"/>
      <c r="J307" s="21"/>
      <c r="K307" s="21"/>
      <c r="L307" s="21"/>
      <c r="M307" s="22" t="str">
        <f t="shared" si="9"/>
        <v>FUnattached</v>
      </c>
    </row>
    <row r="308" spans="1:13" ht="15.6">
      <c r="A308" s="20">
        <v>307</v>
      </c>
      <c r="B308" s="37" t="s">
        <v>187</v>
      </c>
      <c r="C308" s="37" t="s">
        <v>516</v>
      </c>
      <c r="D308" s="37" t="s">
        <v>3</v>
      </c>
      <c r="E308" s="32" t="str">
        <f t="shared" si="8"/>
        <v>M40</v>
      </c>
      <c r="F308" s="42" t="s">
        <v>36</v>
      </c>
      <c r="G308" s="42">
        <v>44</v>
      </c>
      <c r="H308" s="21"/>
      <c r="I308" s="21"/>
      <c r="J308" s="21"/>
      <c r="K308" s="21"/>
      <c r="L308" s="21"/>
      <c r="M308" s="22" t="str">
        <f t="shared" si="9"/>
        <v>MUnattached</v>
      </c>
    </row>
    <row r="309" spans="1:13" ht="15.6">
      <c r="A309" s="20">
        <v>308</v>
      </c>
      <c r="B309" s="37" t="s">
        <v>244</v>
      </c>
      <c r="C309" s="37" t="s">
        <v>517</v>
      </c>
      <c r="D309" s="37" t="s">
        <v>35</v>
      </c>
      <c r="E309" s="32" t="str">
        <f t="shared" si="8"/>
        <v>W40</v>
      </c>
      <c r="F309" s="42" t="s">
        <v>38</v>
      </c>
      <c r="G309" s="42">
        <v>47</v>
      </c>
      <c r="H309" s="21"/>
      <c r="I309" s="21"/>
      <c r="J309" s="21"/>
      <c r="K309" s="21"/>
      <c r="L309" s="21"/>
      <c r="M309" s="22" t="str">
        <f t="shared" si="9"/>
        <v>FVictory AC</v>
      </c>
    </row>
    <row r="310" spans="1:13" ht="15.6">
      <c r="A310" s="20">
        <v>309</v>
      </c>
      <c r="B310" s="37" t="s">
        <v>518</v>
      </c>
      <c r="C310" s="37" t="s">
        <v>519</v>
      </c>
      <c r="D310" s="37" t="s">
        <v>3</v>
      </c>
      <c r="E310" s="32" t="str">
        <f t="shared" si="8"/>
        <v>W40</v>
      </c>
      <c r="F310" s="42" t="s">
        <v>38</v>
      </c>
      <c r="G310" s="42">
        <v>45</v>
      </c>
      <c r="H310" s="21"/>
      <c r="I310" s="21"/>
      <c r="J310" s="21"/>
      <c r="K310" s="21"/>
      <c r="L310" s="21"/>
      <c r="M310" s="22" t="str">
        <f t="shared" si="9"/>
        <v>FUnattached</v>
      </c>
    </row>
    <row r="311" spans="1:13" ht="15.6">
      <c r="A311" s="20">
        <v>310</v>
      </c>
      <c r="B311" s="37" t="s">
        <v>174</v>
      </c>
      <c r="C311" s="37" t="s">
        <v>175</v>
      </c>
      <c r="D311" s="37" t="s">
        <v>35</v>
      </c>
      <c r="E311" s="32" t="str">
        <f t="shared" si="8"/>
        <v>W60</v>
      </c>
      <c r="F311" s="42" t="s">
        <v>38</v>
      </c>
      <c r="G311" s="42">
        <v>69</v>
      </c>
      <c r="H311" s="21"/>
      <c r="I311" s="21"/>
      <c r="J311" s="21"/>
      <c r="K311" s="21"/>
      <c r="L311" s="21"/>
      <c r="M311" s="22" t="str">
        <f t="shared" si="9"/>
        <v>FVictory AC</v>
      </c>
    </row>
    <row r="312" spans="1:13" ht="15.6">
      <c r="A312" s="20">
        <v>311</v>
      </c>
      <c r="B312" s="37" t="s">
        <v>182</v>
      </c>
      <c r="C312" s="37" t="s">
        <v>520</v>
      </c>
      <c r="D312" s="37" t="s">
        <v>253</v>
      </c>
      <c r="E312" s="32" t="str">
        <f t="shared" si="8"/>
        <v>M50</v>
      </c>
      <c r="F312" s="42" t="s">
        <v>36</v>
      </c>
      <c r="G312" s="42">
        <v>55</v>
      </c>
      <c r="H312" s="21"/>
      <c r="I312" s="21"/>
      <c r="J312" s="21"/>
      <c r="K312" s="21"/>
      <c r="L312" s="21"/>
      <c r="M312" s="22" t="str">
        <f t="shared" si="9"/>
        <v>MFareham Crusaders</v>
      </c>
    </row>
    <row r="313" spans="1:13" ht="15.6">
      <c r="A313" s="20">
        <v>312</v>
      </c>
      <c r="B313" s="37" t="s">
        <v>113</v>
      </c>
      <c r="C313" s="37" t="s">
        <v>521</v>
      </c>
      <c r="D313" s="37" t="s">
        <v>3</v>
      </c>
      <c r="E313" s="32" t="str">
        <f t="shared" si="8"/>
        <v>MS</v>
      </c>
      <c r="F313" s="42" t="s">
        <v>36</v>
      </c>
      <c r="G313" s="42">
        <v>39</v>
      </c>
      <c r="H313" s="21"/>
      <c r="I313" s="21"/>
      <c r="J313" s="21"/>
      <c r="K313" s="21"/>
      <c r="L313" s="21"/>
      <c r="M313" s="22" t="str">
        <f t="shared" si="9"/>
        <v>MUnattached</v>
      </c>
    </row>
    <row r="314" spans="1:13" ht="15.6">
      <c r="A314" s="20">
        <v>313</v>
      </c>
      <c r="B314" s="37" t="s">
        <v>50</v>
      </c>
      <c r="C314" s="37" t="s">
        <v>522</v>
      </c>
      <c r="D314" s="37" t="s">
        <v>3</v>
      </c>
      <c r="E314" s="32" t="str">
        <f t="shared" si="8"/>
        <v>WS</v>
      </c>
      <c r="F314" s="42" t="s">
        <v>38</v>
      </c>
      <c r="G314" s="42">
        <v>33</v>
      </c>
      <c r="H314" s="21"/>
      <c r="I314" s="21"/>
      <c r="J314" s="21"/>
      <c r="K314" s="21"/>
      <c r="L314" s="21"/>
      <c r="M314" s="22" t="str">
        <f t="shared" si="9"/>
        <v>FUnattached</v>
      </c>
    </row>
    <row r="315" spans="1:13" ht="15.6">
      <c r="A315" s="20">
        <v>314</v>
      </c>
      <c r="B315" s="37" t="s">
        <v>43</v>
      </c>
      <c r="C315" s="38" t="s">
        <v>523</v>
      </c>
      <c r="D315" s="38" t="s">
        <v>111</v>
      </c>
      <c r="E315" s="32" t="str">
        <f t="shared" si="8"/>
        <v>M40</v>
      </c>
      <c r="F315" s="42" t="s">
        <v>36</v>
      </c>
      <c r="G315" s="42">
        <v>45</v>
      </c>
      <c r="H315" s="21"/>
      <c r="I315" s="21"/>
      <c r="J315" s="21"/>
      <c r="K315" s="21"/>
      <c r="L315" s="21"/>
      <c r="M315" s="22" t="str">
        <f t="shared" si="9"/>
        <v>MDenmead Striders</v>
      </c>
    </row>
    <row r="316" spans="1:13" ht="15.6">
      <c r="A316" s="20">
        <v>315</v>
      </c>
      <c r="B316" s="37" t="s">
        <v>524</v>
      </c>
      <c r="C316" s="37" t="s">
        <v>525</v>
      </c>
      <c r="D316" s="37" t="s">
        <v>35</v>
      </c>
      <c r="E316" s="32" t="str">
        <f t="shared" si="8"/>
        <v>WS</v>
      </c>
      <c r="F316" s="42" t="s">
        <v>38</v>
      </c>
      <c r="G316" s="42">
        <v>34</v>
      </c>
      <c r="H316" s="21"/>
      <c r="I316" s="21"/>
      <c r="J316" s="21"/>
      <c r="K316" s="21"/>
      <c r="L316" s="21"/>
      <c r="M316" s="22" t="str">
        <f t="shared" si="9"/>
        <v>FVictory AC</v>
      </c>
    </row>
    <row r="317" spans="1:13" ht="15.6">
      <c r="A317" s="20">
        <v>316</v>
      </c>
      <c r="B317" s="37" t="s">
        <v>526</v>
      </c>
      <c r="C317" s="37" t="s">
        <v>527</v>
      </c>
      <c r="D317" s="37" t="s">
        <v>3</v>
      </c>
      <c r="E317" s="32" t="str">
        <f t="shared" si="8"/>
        <v>W40</v>
      </c>
      <c r="F317" s="42" t="s">
        <v>38</v>
      </c>
      <c r="G317" s="42">
        <v>47</v>
      </c>
      <c r="H317" s="21"/>
      <c r="I317" s="21"/>
      <c r="J317" s="21"/>
      <c r="K317" s="21"/>
      <c r="L317" s="21"/>
      <c r="M317" s="22" t="str">
        <f t="shared" si="9"/>
        <v>FUnattached</v>
      </c>
    </row>
    <row r="318" spans="1:13" ht="15.6">
      <c r="A318" s="20">
        <v>317</v>
      </c>
      <c r="B318" s="37" t="s">
        <v>261</v>
      </c>
      <c r="C318" s="37" t="s">
        <v>262</v>
      </c>
      <c r="D318" s="37" t="s">
        <v>3</v>
      </c>
      <c r="E318" s="32" t="str">
        <f t="shared" si="8"/>
        <v>MS</v>
      </c>
      <c r="F318" s="42" t="s">
        <v>36</v>
      </c>
      <c r="G318" s="42">
        <v>37</v>
      </c>
      <c r="H318" s="21"/>
      <c r="I318" s="21"/>
      <c r="J318" s="21"/>
      <c r="K318" s="21"/>
      <c r="L318" s="21"/>
      <c r="M318" s="22" t="str">
        <f t="shared" si="9"/>
        <v>MUnattached</v>
      </c>
    </row>
    <row r="319" spans="1:13" ht="15.6">
      <c r="A319" s="20">
        <v>318</v>
      </c>
      <c r="B319" s="37" t="s">
        <v>528</v>
      </c>
      <c r="C319" s="37" t="s">
        <v>382</v>
      </c>
      <c r="D319" s="37" t="s">
        <v>111</v>
      </c>
      <c r="E319" s="32" t="str">
        <f t="shared" si="8"/>
        <v>MS</v>
      </c>
      <c r="F319" s="42" t="s">
        <v>36</v>
      </c>
      <c r="G319" s="42">
        <v>39</v>
      </c>
      <c r="H319" s="21"/>
      <c r="I319" s="21"/>
      <c r="J319" s="21"/>
      <c r="K319" s="21"/>
      <c r="L319" s="21"/>
      <c r="M319" s="22" t="str">
        <f t="shared" si="9"/>
        <v>MDenmead Striders</v>
      </c>
    </row>
    <row r="320" spans="1:13" ht="15.6">
      <c r="A320" s="20">
        <v>319</v>
      </c>
      <c r="B320" s="37" t="s">
        <v>221</v>
      </c>
      <c r="C320" s="37" t="s">
        <v>529</v>
      </c>
      <c r="D320" s="37" t="s">
        <v>3</v>
      </c>
      <c r="E320" s="32" t="str">
        <f t="shared" si="8"/>
        <v>WS</v>
      </c>
      <c r="F320" s="42" t="s">
        <v>38</v>
      </c>
      <c r="G320" s="42">
        <v>25</v>
      </c>
      <c r="H320" s="21"/>
      <c r="I320" s="21"/>
      <c r="J320" s="21"/>
      <c r="K320" s="21"/>
      <c r="L320" s="21"/>
      <c r="M320" s="22" t="str">
        <f t="shared" si="9"/>
        <v>FUnattached</v>
      </c>
    </row>
    <row r="321" spans="1:13" ht="15.6">
      <c r="A321" s="20">
        <v>320</v>
      </c>
      <c r="B321" s="37" t="s">
        <v>530</v>
      </c>
      <c r="C321" s="37" t="s">
        <v>529</v>
      </c>
      <c r="D321" s="37" t="s">
        <v>3</v>
      </c>
      <c r="E321" s="32" t="str">
        <f t="shared" si="8"/>
        <v>MS</v>
      </c>
      <c r="F321" s="42" t="s">
        <v>36</v>
      </c>
      <c r="G321" s="42">
        <v>27</v>
      </c>
      <c r="H321" s="21"/>
      <c r="I321" s="21"/>
      <c r="J321" s="21"/>
      <c r="K321" s="21"/>
      <c r="L321" s="21"/>
      <c r="M321" s="22" t="str">
        <f t="shared" si="9"/>
        <v>MUnattached</v>
      </c>
    </row>
    <row r="322" spans="1:13" ht="15.6">
      <c r="A322" s="20">
        <v>321</v>
      </c>
      <c r="B322" s="37" t="s">
        <v>181</v>
      </c>
      <c r="C322" s="37" t="s">
        <v>529</v>
      </c>
      <c r="D322" s="37" t="s">
        <v>3</v>
      </c>
      <c r="E322" s="32" t="str">
        <f t="shared" ref="E322:E352" si="10">IF(AND(F322&lt;&gt;"",G322&lt;&gt;""),IF(F322="M","M","W")&amp;IF(G322&lt;18,"15",IF(G322&lt;40,"S",IF(G322&lt;50,"40",IF(G322&lt;60,"50",IF(G322&lt;70,"60","70"))))),"")</f>
        <v>W50</v>
      </c>
      <c r="F322" s="42" t="s">
        <v>38</v>
      </c>
      <c r="G322" s="42">
        <v>58</v>
      </c>
      <c r="H322" s="21"/>
      <c r="I322" s="21"/>
      <c r="J322" s="21"/>
      <c r="K322" s="21"/>
      <c r="L322" s="21"/>
      <c r="M322" s="22" t="str">
        <f t="shared" si="9"/>
        <v>FUnattached</v>
      </c>
    </row>
    <row r="323" spans="1:13" ht="15.6">
      <c r="A323" s="20">
        <v>322</v>
      </c>
      <c r="B323" s="37" t="s">
        <v>296</v>
      </c>
      <c r="C323" s="37" t="s">
        <v>529</v>
      </c>
      <c r="D323" s="37" t="s">
        <v>3</v>
      </c>
      <c r="E323" s="32" t="str">
        <f t="shared" si="10"/>
        <v>M50</v>
      </c>
      <c r="F323" s="42" t="s">
        <v>36</v>
      </c>
      <c r="G323" s="42">
        <v>59</v>
      </c>
      <c r="H323" s="21"/>
      <c r="I323" s="21"/>
      <c r="J323" s="21"/>
      <c r="K323" s="21"/>
      <c r="L323" s="21"/>
      <c r="M323" s="22" t="str">
        <f t="shared" si="9"/>
        <v>MUnattached</v>
      </c>
    </row>
    <row r="324" spans="1:13" ht="15.6">
      <c r="A324" s="20">
        <v>323</v>
      </c>
      <c r="B324" s="37" t="s">
        <v>531</v>
      </c>
      <c r="C324" s="37" t="s">
        <v>369</v>
      </c>
      <c r="D324" s="37" t="s">
        <v>394</v>
      </c>
      <c r="E324" s="32" t="str">
        <f t="shared" si="10"/>
        <v>W50</v>
      </c>
      <c r="F324" s="42" t="s">
        <v>38</v>
      </c>
      <c r="G324" s="42">
        <v>56</v>
      </c>
      <c r="H324" s="21"/>
      <c r="I324" s="21"/>
      <c r="J324" s="21"/>
      <c r="K324" s="21"/>
      <c r="L324" s="21"/>
      <c r="M324" s="22" t="str">
        <f t="shared" si="9"/>
        <v>FTone Zone</v>
      </c>
    </row>
    <row r="325" spans="1:13" ht="15.6">
      <c r="A325" s="20">
        <v>324</v>
      </c>
      <c r="B325" s="37" t="s">
        <v>203</v>
      </c>
      <c r="C325" s="37" t="s">
        <v>105</v>
      </c>
      <c r="D325" s="37" t="s">
        <v>3</v>
      </c>
      <c r="E325" s="32" t="str">
        <f t="shared" si="10"/>
        <v>M50</v>
      </c>
      <c r="F325" s="42" t="s">
        <v>36</v>
      </c>
      <c r="G325" s="42">
        <v>59</v>
      </c>
      <c r="H325" s="21"/>
      <c r="I325" s="21"/>
      <c r="J325" s="21"/>
      <c r="K325" s="21"/>
      <c r="L325" s="21"/>
      <c r="M325" s="22" t="str">
        <f t="shared" ref="M325:M352" si="11">F325&amp;D325</f>
        <v>MUnattached</v>
      </c>
    </row>
    <row r="326" spans="1:13" ht="15.6">
      <c r="A326" s="20">
        <v>325</v>
      </c>
      <c r="B326" s="37" t="s">
        <v>101</v>
      </c>
      <c r="C326" s="37" t="s">
        <v>280</v>
      </c>
      <c r="D326" s="37" t="s">
        <v>3</v>
      </c>
      <c r="E326" s="32" t="str">
        <f t="shared" si="10"/>
        <v>WS</v>
      </c>
      <c r="F326" s="42" t="s">
        <v>38</v>
      </c>
      <c r="G326" s="42">
        <v>34</v>
      </c>
      <c r="H326" s="21"/>
      <c r="I326" s="21"/>
      <c r="J326" s="21"/>
      <c r="K326" s="21"/>
      <c r="L326" s="21"/>
      <c r="M326" s="22" t="str">
        <f t="shared" si="11"/>
        <v>FUnattached</v>
      </c>
    </row>
    <row r="327" spans="1:13" ht="15.6">
      <c r="A327" s="20">
        <v>326</v>
      </c>
      <c r="B327" s="37" t="s">
        <v>532</v>
      </c>
      <c r="C327" s="37" t="s">
        <v>92</v>
      </c>
      <c r="D327" s="37" t="s">
        <v>3</v>
      </c>
      <c r="E327" s="32" t="str">
        <f t="shared" si="10"/>
        <v>W40</v>
      </c>
      <c r="F327" s="42" t="s">
        <v>38</v>
      </c>
      <c r="G327" s="42">
        <v>44</v>
      </c>
      <c r="H327" s="21"/>
      <c r="I327" s="21"/>
      <c r="J327" s="21"/>
      <c r="K327" s="21"/>
      <c r="L327" s="21"/>
      <c r="M327" s="22" t="str">
        <f t="shared" si="11"/>
        <v>FUnattached</v>
      </c>
    </row>
    <row r="328" spans="1:13" ht="15.6">
      <c r="A328" s="20">
        <v>327</v>
      </c>
      <c r="B328" s="37" t="s">
        <v>62</v>
      </c>
      <c r="C328" s="37" t="s">
        <v>533</v>
      </c>
      <c r="D328" s="37" t="s">
        <v>170</v>
      </c>
      <c r="E328" s="32" t="str">
        <f t="shared" si="10"/>
        <v>WS</v>
      </c>
      <c r="F328" s="42" t="s">
        <v>38</v>
      </c>
      <c r="G328" s="42">
        <v>34</v>
      </c>
      <c r="H328" s="21"/>
      <c r="I328" s="21"/>
      <c r="J328" s="21"/>
      <c r="K328" s="21"/>
      <c r="L328" s="21"/>
      <c r="M328" s="22" t="str">
        <f t="shared" si="11"/>
        <v>FGosport RR</v>
      </c>
    </row>
    <row r="329" spans="1:13" ht="15.6">
      <c r="A329" s="20">
        <v>328</v>
      </c>
      <c r="B329" s="37" t="s">
        <v>73</v>
      </c>
      <c r="C329" s="37" t="s">
        <v>249</v>
      </c>
      <c r="D329" s="37" t="s">
        <v>3</v>
      </c>
      <c r="E329" s="32" t="str">
        <f t="shared" si="10"/>
        <v>M60</v>
      </c>
      <c r="F329" s="42" t="s">
        <v>36</v>
      </c>
      <c r="G329" s="42">
        <v>65</v>
      </c>
      <c r="H329" s="21"/>
      <c r="I329" s="21"/>
      <c r="J329" s="21"/>
      <c r="K329" s="21"/>
      <c r="L329" s="21"/>
      <c r="M329" s="22" t="str">
        <f t="shared" si="11"/>
        <v>MUnattached</v>
      </c>
    </row>
    <row r="330" spans="1:13" ht="15.6">
      <c r="A330" s="20">
        <v>329</v>
      </c>
      <c r="B330" s="37" t="s">
        <v>291</v>
      </c>
      <c r="C330" s="37" t="s">
        <v>292</v>
      </c>
      <c r="D330" s="37" t="s">
        <v>484</v>
      </c>
      <c r="E330" s="32" t="str">
        <f t="shared" si="10"/>
        <v>M15</v>
      </c>
      <c r="F330" s="42" t="s">
        <v>36</v>
      </c>
      <c r="G330" s="42">
        <v>16</v>
      </c>
      <c r="H330" s="21"/>
      <c r="I330" s="21"/>
      <c r="J330" s="21"/>
      <c r="K330" s="21"/>
      <c r="L330" s="21"/>
      <c r="M330" s="22" t="str">
        <f t="shared" si="11"/>
        <v>MPortsmouth AC</v>
      </c>
    </row>
    <row r="331" spans="1:13" ht="15.6">
      <c r="A331" s="20">
        <v>330</v>
      </c>
      <c r="B331" s="37" t="s">
        <v>204</v>
      </c>
      <c r="C331" s="37" t="s">
        <v>205</v>
      </c>
      <c r="D331" s="37" t="s">
        <v>3</v>
      </c>
      <c r="E331" s="32" t="str">
        <f t="shared" si="10"/>
        <v>W60</v>
      </c>
      <c r="F331" s="42" t="s">
        <v>38</v>
      </c>
      <c r="G331" s="42">
        <v>61</v>
      </c>
      <c r="H331" s="21"/>
      <c r="I331" s="21"/>
      <c r="J331" s="21"/>
      <c r="K331" s="21"/>
      <c r="L331" s="21"/>
      <c r="M331" s="22" t="str">
        <f t="shared" si="11"/>
        <v>FUnattached</v>
      </c>
    </row>
    <row r="332" spans="1:13" ht="15.6">
      <c r="A332" s="20">
        <v>331</v>
      </c>
      <c r="B332" s="37" t="s">
        <v>246</v>
      </c>
      <c r="C332" s="37" t="s">
        <v>247</v>
      </c>
      <c r="D332" s="37" t="s">
        <v>300</v>
      </c>
      <c r="E332" s="32" t="str">
        <f t="shared" si="10"/>
        <v>WS</v>
      </c>
      <c r="F332" s="42" t="s">
        <v>38</v>
      </c>
      <c r="G332" s="42">
        <v>31</v>
      </c>
      <c r="H332" s="21"/>
      <c r="I332" s="21"/>
      <c r="J332" s="21"/>
      <c r="K332" s="21"/>
      <c r="L332" s="21"/>
      <c r="M332" s="22" t="str">
        <f t="shared" si="11"/>
        <v>FPompey Joggers</v>
      </c>
    </row>
    <row r="333" spans="1:13" ht="15.6">
      <c r="A333" s="20">
        <v>332</v>
      </c>
      <c r="B333" s="37" t="s">
        <v>73</v>
      </c>
      <c r="C333" s="37" t="s">
        <v>534</v>
      </c>
      <c r="D333" s="37" t="s">
        <v>3</v>
      </c>
      <c r="E333" s="32" t="str">
        <f t="shared" si="10"/>
        <v>M50</v>
      </c>
      <c r="F333" s="42" t="s">
        <v>36</v>
      </c>
      <c r="G333" s="42">
        <v>50</v>
      </c>
      <c r="H333" s="21"/>
      <c r="I333" s="21"/>
      <c r="J333" s="21"/>
      <c r="K333" s="21"/>
      <c r="L333" s="21"/>
      <c r="M333" s="22" t="str">
        <f t="shared" si="11"/>
        <v>MUnattached</v>
      </c>
    </row>
    <row r="334" spans="1:13" ht="15.6">
      <c r="A334" s="20">
        <v>333</v>
      </c>
      <c r="B334" s="37" t="s">
        <v>535</v>
      </c>
      <c r="C334" s="37" t="s">
        <v>536</v>
      </c>
      <c r="D334" s="37" t="s">
        <v>3</v>
      </c>
      <c r="E334" s="32" t="str">
        <f t="shared" si="10"/>
        <v>M40</v>
      </c>
      <c r="F334" s="42" t="s">
        <v>36</v>
      </c>
      <c r="G334" s="42">
        <v>45</v>
      </c>
      <c r="H334" s="21"/>
      <c r="I334" s="21"/>
      <c r="J334" s="21"/>
      <c r="K334" s="21"/>
      <c r="L334" s="21"/>
      <c r="M334" s="22" t="str">
        <f t="shared" si="11"/>
        <v>MUnattached</v>
      </c>
    </row>
    <row r="335" spans="1:13" ht="15.6">
      <c r="A335" s="20">
        <v>334</v>
      </c>
      <c r="B335" s="37" t="s">
        <v>74</v>
      </c>
      <c r="C335" s="37" t="s">
        <v>537</v>
      </c>
      <c r="D335" s="37" t="s">
        <v>82</v>
      </c>
      <c r="E335" s="32" t="str">
        <f t="shared" si="10"/>
        <v>W40</v>
      </c>
      <c r="F335" s="42" t="s">
        <v>38</v>
      </c>
      <c r="G335" s="42">
        <v>44</v>
      </c>
      <c r="H335" s="21"/>
      <c r="I335" s="21"/>
      <c r="J335" s="21"/>
      <c r="K335" s="21"/>
      <c r="L335" s="21"/>
      <c r="M335" s="22" t="str">
        <f t="shared" si="11"/>
        <v>FLiss Runners</v>
      </c>
    </row>
    <row r="336" spans="1:13" ht="15.6">
      <c r="A336" s="20">
        <v>335</v>
      </c>
      <c r="B336" s="37" t="s">
        <v>538</v>
      </c>
      <c r="C336" s="37" t="s">
        <v>539</v>
      </c>
      <c r="D336" s="37" t="s">
        <v>82</v>
      </c>
      <c r="E336" s="32" t="str">
        <f t="shared" si="10"/>
        <v>W50</v>
      </c>
      <c r="F336" s="42" t="s">
        <v>38</v>
      </c>
      <c r="G336" s="42">
        <v>56</v>
      </c>
      <c r="H336" s="21"/>
      <c r="I336" s="21"/>
      <c r="J336" s="21"/>
      <c r="K336" s="21"/>
      <c r="L336" s="21"/>
      <c r="M336" s="22" t="str">
        <f t="shared" si="11"/>
        <v>FLiss Runners</v>
      </c>
    </row>
    <row r="337" spans="1:13" ht="15.6">
      <c r="A337" s="20">
        <v>336</v>
      </c>
      <c r="B337" s="37" t="s">
        <v>535</v>
      </c>
      <c r="C337" s="37" t="s">
        <v>270</v>
      </c>
      <c r="D337" s="37" t="s">
        <v>227</v>
      </c>
      <c r="E337" s="32" t="str">
        <f t="shared" si="10"/>
        <v>M70</v>
      </c>
      <c r="F337" s="42" t="s">
        <v>36</v>
      </c>
      <c r="G337" s="42">
        <v>74</v>
      </c>
      <c r="H337" s="21"/>
      <c r="I337" s="21"/>
      <c r="J337" s="21"/>
      <c r="K337" s="21"/>
      <c r="L337" s="21"/>
      <c r="M337" s="22" t="str">
        <f t="shared" si="11"/>
        <v>MVeterans AC</v>
      </c>
    </row>
    <row r="338" spans="1:13" ht="15.6">
      <c r="A338" s="20">
        <v>337</v>
      </c>
      <c r="B338" s="37" t="s">
        <v>70</v>
      </c>
      <c r="C338" s="37" t="s">
        <v>540</v>
      </c>
      <c r="D338" s="37" t="s">
        <v>541</v>
      </c>
      <c r="E338" s="32" t="str">
        <f t="shared" si="10"/>
        <v>MS</v>
      </c>
      <c r="F338" s="42" t="s">
        <v>36</v>
      </c>
      <c r="G338" s="42">
        <v>36</v>
      </c>
      <c r="H338" s="21"/>
      <c r="I338" s="21"/>
      <c r="J338" s="21"/>
      <c r="K338" s="21"/>
      <c r="L338" s="21"/>
      <c r="M338" s="22" t="str">
        <f t="shared" si="11"/>
        <v>MTotton RC</v>
      </c>
    </row>
    <row r="339" spans="1:13" ht="15.6">
      <c r="A339" s="20">
        <v>338</v>
      </c>
      <c r="B339" s="37" t="s">
        <v>166</v>
      </c>
      <c r="C339" s="37" t="s">
        <v>542</v>
      </c>
      <c r="D339" s="37" t="s">
        <v>114</v>
      </c>
      <c r="E339" s="32" t="str">
        <f t="shared" si="10"/>
        <v>M70</v>
      </c>
      <c r="F339" s="42" t="s">
        <v>36</v>
      </c>
      <c r="G339" s="42">
        <v>78</v>
      </c>
      <c r="H339" s="21"/>
      <c r="I339" s="21"/>
      <c r="J339" s="21"/>
      <c r="K339" s="21"/>
      <c r="L339" s="21"/>
      <c r="M339" s="22" t="str">
        <f t="shared" si="11"/>
        <v>MLancing Eagles</v>
      </c>
    </row>
    <row r="340" spans="1:13" ht="15.6">
      <c r="A340" s="20">
        <v>339</v>
      </c>
      <c r="B340" s="37" t="s">
        <v>203</v>
      </c>
      <c r="C340" s="37" t="s">
        <v>92</v>
      </c>
      <c r="D340" s="37" t="s">
        <v>51</v>
      </c>
      <c r="E340" s="32" t="str">
        <f t="shared" si="10"/>
        <v>MS</v>
      </c>
      <c r="F340" s="42" t="s">
        <v>36</v>
      </c>
      <c r="G340" s="42">
        <v>32</v>
      </c>
      <c r="H340" s="21"/>
      <c r="I340" s="21"/>
      <c r="J340" s="21"/>
      <c r="K340" s="21"/>
      <c r="L340" s="21"/>
      <c r="M340" s="22" t="str">
        <f t="shared" si="11"/>
        <v>MPortsmouth Tri</v>
      </c>
    </row>
    <row r="341" spans="1:13" ht="15.6">
      <c r="A341" s="20">
        <v>340</v>
      </c>
      <c r="B341" s="37" t="s">
        <v>107</v>
      </c>
      <c r="C341" s="37" t="s">
        <v>543</v>
      </c>
      <c r="D341" s="37" t="s">
        <v>3</v>
      </c>
      <c r="E341" s="32" t="str">
        <f t="shared" si="10"/>
        <v>M40</v>
      </c>
      <c r="F341" s="42" t="s">
        <v>36</v>
      </c>
      <c r="G341" s="42">
        <v>40</v>
      </c>
      <c r="H341" s="21"/>
      <c r="I341" s="21"/>
      <c r="J341" s="21"/>
      <c r="K341" s="21"/>
      <c r="L341" s="21"/>
      <c r="M341" s="22" t="str">
        <f t="shared" si="11"/>
        <v>MUnattached</v>
      </c>
    </row>
    <row r="342" spans="1:13" ht="15.6">
      <c r="A342" s="20">
        <v>341</v>
      </c>
      <c r="B342" s="37" t="s">
        <v>42</v>
      </c>
      <c r="C342" s="37" t="s">
        <v>533</v>
      </c>
      <c r="D342" s="37" t="s">
        <v>394</v>
      </c>
      <c r="E342" s="32" t="str">
        <f t="shared" si="10"/>
        <v>W50</v>
      </c>
      <c r="F342" s="42" t="s">
        <v>38</v>
      </c>
      <c r="G342" s="42">
        <v>51</v>
      </c>
      <c r="H342" s="21"/>
      <c r="I342" s="21"/>
      <c r="J342" s="21"/>
      <c r="K342" s="21"/>
      <c r="L342" s="21"/>
      <c r="M342" s="22" t="str">
        <f t="shared" si="11"/>
        <v>FTone Zone</v>
      </c>
    </row>
    <row r="343" spans="1:13" ht="15.6">
      <c r="A343" s="20">
        <v>342</v>
      </c>
      <c r="B343" s="37" t="s">
        <v>92</v>
      </c>
      <c r="C343" s="37" t="s">
        <v>238</v>
      </c>
      <c r="D343" s="37" t="s">
        <v>3</v>
      </c>
      <c r="E343" s="32" t="str">
        <f t="shared" si="10"/>
        <v>M15</v>
      </c>
      <c r="F343" s="42" t="s">
        <v>36</v>
      </c>
      <c r="G343" s="42">
        <v>16</v>
      </c>
      <c r="H343" s="21"/>
      <c r="I343" s="21"/>
      <c r="J343" s="21"/>
      <c r="K343" s="21"/>
      <c r="L343" s="21"/>
      <c r="M343" s="22" t="str">
        <f t="shared" si="11"/>
        <v>MUnattached</v>
      </c>
    </row>
    <row r="344" spans="1:13" ht="15.6">
      <c r="A344" s="20">
        <v>343</v>
      </c>
      <c r="B344" s="37" t="s">
        <v>294</v>
      </c>
      <c r="C344" s="37" t="s">
        <v>295</v>
      </c>
      <c r="D344" s="37" t="s">
        <v>3</v>
      </c>
      <c r="E344" s="32" t="str">
        <f t="shared" si="10"/>
        <v>W50</v>
      </c>
      <c r="F344" s="42" t="s">
        <v>38</v>
      </c>
      <c r="G344" s="42">
        <v>51</v>
      </c>
      <c r="H344" s="21"/>
      <c r="I344" s="21"/>
      <c r="J344" s="21"/>
      <c r="K344" s="21"/>
      <c r="L344" s="21"/>
      <c r="M344" s="22" t="str">
        <f t="shared" si="11"/>
        <v>FUnattached</v>
      </c>
    </row>
    <row r="345" spans="1:13" ht="15.6">
      <c r="A345" s="20">
        <v>344</v>
      </c>
      <c r="B345" s="37" t="s">
        <v>544</v>
      </c>
      <c r="C345" s="37" t="s">
        <v>545</v>
      </c>
      <c r="D345" s="37" t="s">
        <v>3</v>
      </c>
      <c r="E345" s="32" t="str">
        <f t="shared" si="10"/>
        <v>W40</v>
      </c>
      <c r="F345" s="42" t="s">
        <v>38</v>
      </c>
      <c r="G345" s="42">
        <v>41</v>
      </c>
      <c r="H345" s="21"/>
      <c r="I345" s="21"/>
      <c r="J345" s="21"/>
      <c r="K345" s="21"/>
      <c r="L345" s="21"/>
      <c r="M345" s="22" t="str">
        <f t="shared" si="11"/>
        <v>FUnattached</v>
      </c>
    </row>
    <row r="346" spans="1:13" ht="15.6">
      <c r="A346" s="20">
        <v>345</v>
      </c>
      <c r="B346" s="37" t="s">
        <v>198</v>
      </c>
      <c r="C346" s="37" t="s">
        <v>546</v>
      </c>
      <c r="D346" s="37" t="s">
        <v>3</v>
      </c>
      <c r="E346" s="32" t="str">
        <f t="shared" si="10"/>
        <v>WS</v>
      </c>
      <c r="F346" s="42" t="s">
        <v>38</v>
      </c>
      <c r="G346" s="42">
        <v>35</v>
      </c>
      <c r="H346" s="21"/>
      <c r="I346" s="21"/>
      <c r="J346" s="21"/>
      <c r="K346" s="21"/>
      <c r="L346" s="21"/>
      <c r="M346" s="22" t="str">
        <f t="shared" si="11"/>
        <v>FUnattached</v>
      </c>
    </row>
    <row r="347" spans="1:13" ht="15.6">
      <c r="A347" s="20">
        <v>346</v>
      </c>
      <c r="B347" s="37" t="s">
        <v>144</v>
      </c>
      <c r="C347" s="37" t="s">
        <v>547</v>
      </c>
      <c r="D347" s="37" t="s">
        <v>3</v>
      </c>
      <c r="E347" s="32" t="str">
        <f t="shared" si="10"/>
        <v>W40</v>
      </c>
      <c r="F347" s="42" t="s">
        <v>38</v>
      </c>
      <c r="G347" s="42">
        <v>49</v>
      </c>
      <c r="H347" s="21"/>
      <c r="I347" s="21"/>
      <c r="J347" s="21"/>
      <c r="K347" s="21"/>
      <c r="L347" s="21"/>
      <c r="M347" s="22" t="str">
        <f t="shared" si="11"/>
        <v>FUnattached</v>
      </c>
    </row>
    <row r="348" spans="1:13" ht="15.6">
      <c r="A348" s="20">
        <v>347</v>
      </c>
      <c r="B348" s="37" t="s">
        <v>159</v>
      </c>
      <c r="C348" s="37" t="s">
        <v>548</v>
      </c>
      <c r="D348" s="37" t="s">
        <v>111</v>
      </c>
      <c r="E348" s="32" t="str">
        <f t="shared" si="10"/>
        <v>MS</v>
      </c>
      <c r="F348" s="42" t="s">
        <v>36</v>
      </c>
      <c r="G348" s="42">
        <v>32</v>
      </c>
      <c r="H348" s="21"/>
      <c r="I348" s="21"/>
      <c r="J348" s="21"/>
      <c r="K348" s="21"/>
      <c r="L348" s="21"/>
      <c r="M348" s="22" t="str">
        <f t="shared" si="11"/>
        <v>MDenmead Striders</v>
      </c>
    </row>
    <row r="349" spans="1:13" ht="15.6">
      <c r="A349" s="20">
        <v>348</v>
      </c>
      <c r="B349" s="37" t="s">
        <v>85</v>
      </c>
      <c r="C349" s="37" t="s">
        <v>549</v>
      </c>
      <c r="D349" s="37" t="s">
        <v>3</v>
      </c>
      <c r="E349" s="32" t="str">
        <f t="shared" si="10"/>
        <v>M40</v>
      </c>
      <c r="F349" s="42" t="s">
        <v>36</v>
      </c>
      <c r="G349" s="42">
        <v>42</v>
      </c>
      <c r="H349" s="21"/>
      <c r="I349" s="21"/>
      <c r="J349" s="21"/>
      <c r="K349" s="21"/>
      <c r="L349" s="21"/>
      <c r="M349" s="22" t="str">
        <f t="shared" si="11"/>
        <v>MUnattached</v>
      </c>
    </row>
    <row r="350" spans="1:13" ht="15.6">
      <c r="A350" s="20">
        <v>349</v>
      </c>
      <c r="B350" s="37" t="s">
        <v>550</v>
      </c>
      <c r="C350" s="37" t="s">
        <v>551</v>
      </c>
      <c r="D350" s="37" t="s">
        <v>394</v>
      </c>
      <c r="E350" s="32" t="str">
        <f t="shared" si="10"/>
        <v>WS</v>
      </c>
      <c r="F350" s="42" t="s">
        <v>38</v>
      </c>
      <c r="G350" s="42">
        <v>39</v>
      </c>
      <c r="H350" s="21"/>
      <c r="I350" s="21"/>
      <c r="J350" s="21"/>
      <c r="K350" s="21"/>
      <c r="L350" s="21"/>
      <c r="M350" s="22" t="str">
        <f t="shared" si="11"/>
        <v>FTone Zone</v>
      </c>
    </row>
    <row r="351" spans="1:13" ht="15.6">
      <c r="A351" s="20">
        <v>350</v>
      </c>
      <c r="B351" s="38" t="s">
        <v>133</v>
      </c>
      <c r="C351" s="38" t="s">
        <v>552</v>
      </c>
      <c r="D351" s="38" t="s">
        <v>3</v>
      </c>
      <c r="E351" s="32" t="str">
        <f t="shared" si="10"/>
        <v>W40</v>
      </c>
      <c r="F351" s="42" t="s">
        <v>38</v>
      </c>
      <c r="G351" s="42">
        <v>46</v>
      </c>
      <c r="H351" s="21"/>
      <c r="I351" s="21"/>
      <c r="J351" s="21"/>
      <c r="K351" s="21"/>
      <c r="L351" s="21"/>
      <c r="M351" s="22" t="str">
        <f t="shared" si="11"/>
        <v>FUnattached</v>
      </c>
    </row>
    <row r="352" spans="1:13" ht="15.6">
      <c r="A352" s="20">
        <v>351</v>
      </c>
      <c r="D352" s="28"/>
      <c r="E352" s="32" t="str">
        <f t="shared" si="10"/>
        <v/>
      </c>
      <c r="F352" s="33"/>
      <c r="G352" s="33"/>
      <c r="M352" s="22" t="str">
        <f t="shared" si="11"/>
        <v/>
      </c>
    </row>
    <row r="353" spans="1:6">
      <c r="A353" s="25"/>
      <c r="B353" s="19" t="s">
        <v>2</v>
      </c>
      <c r="C353" s="25"/>
      <c r="D353" s="19" t="s">
        <v>7</v>
      </c>
      <c r="E353" s="26">
        <f>E359-E356</f>
        <v>73</v>
      </c>
      <c r="F353" s="25"/>
    </row>
    <row r="354" spans="1:6">
      <c r="A354" s="25"/>
      <c r="C354" s="25"/>
      <c r="D354" s="19" t="s">
        <v>8</v>
      </c>
      <c r="E354" s="26">
        <f>E360-E357</f>
        <v>108</v>
      </c>
      <c r="F354" s="25"/>
    </row>
    <row r="355" spans="1:6">
      <c r="A355" s="25"/>
      <c r="C355" s="25"/>
      <c r="E355" s="26"/>
      <c r="F355" s="25"/>
    </row>
    <row r="356" spans="1:6">
      <c r="A356" s="25"/>
      <c r="B356" s="19" t="s">
        <v>3</v>
      </c>
      <c r="C356" s="25"/>
      <c r="D356" s="19" t="s">
        <v>7</v>
      </c>
      <c r="E356" s="26">
        <f>COUNTIF(M2:M351,"MUnattached")</f>
        <v>68</v>
      </c>
      <c r="F356" s="25"/>
    </row>
    <row r="357" spans="1:6">
      <c r="A357" s="25"/>
      <c r="C357" s="25"/>
      <c r="D357" s="19" t="s">
        <v>8</v>
      </c>
      <c r="E357" s="26">
        <f>COUNTIF(M2:M351,"FUnattached")</f>
        <v>101</v>
      </c>
      <c r="F357" s="25"/>
    </row>
    <row r="358" spans="1:6">
      <c r="A358" s="25"/>
      <c r="E358" s="26"/>
      <c r="F358" s="25"/>
    </row>
    <row r="359" spans="1:6">
      <c r="A359" s="25"/>
      <c r="B359" s="19" t="s">
        <v>4</v>
      </c>
      <c r="C359" s="25"/>
      <c r="D359" s="19" t="s">
        <v>7</v>
      </c>
      <c r="E359" s="26">
        <f>COUNTIF(F1:F351,"M")</f>
        <v>141</v>
      </c>
      <c r="F359" s="25"/>
    </row>
    <row r="360" spans="1:6">
      <c r="A360" s="25"/>
      <c r="D360" s="19" t="s">
        <v>8</v>
      </c>
      <c r="E360" s="26">
        <f>COUNTIF(F1:F351,"F")</f>
        <v>209</v>
      </c>
      <c r="F360" s="25"/>
    </row>
    <row r="361" spans="1:6">
      <c r="A361" s="25"/>
      <c r="E361" s="25"/>
      <c r="F361" s="25"/>
    </row>
    <row r="362" spans="1:6">
      <c r="A362" s="25"/>
      <c r="E362" s="25"/>
      <c r="F362" s="25"/>
    </row>
    <row r="363" spans="1:6">
      <c r="A363" s="25"/>
      <c r="E363" s="25"/>
      <c r="F363" s="25"/>
    </row>
    <row r="364" spans="1:6">
      <c r="A364" s="25"/>
      <c r="E364" s="25"/>
      <c r="F364" s="25"/>
    </row>
    <row r="365" spans="1:6">
      <c r="A365" s="25"/>
      <c r="E365" s="25"/>
      <c r="F365" s="25"/>
    </row>
    <row r="366" spans="1:6">
      <c r="A366" s="25"/>
      <c r="E366" s="25"/>
      <c r="F366" s="25"/>
    </row>
    <row r="367" spans="1:6">
      <c r="A367" s="25"/>
      <c r="E367" s="25"/>
      <c r="F367" s="25"/>
    </row>
    <row r="368" spans="1:6">
      <c r="A368" s="25"/>
      <c r="E368" s="25"/>
      <c r="F368" s="25"/>
    </row>
    <row r="369" spans="1:6">
      <c r="A369" s="25"/>
      <c r="E369" s="25"/>
      <c r="F369" s="25"/>
    </row>
    <row r="370" spans="1:6">
      <c r="A370" s="25"/>
      <c r="E370" s="25"/>
      <c r="F370" s="25"/>
    </row>
  </sheetData>
  <sheetProtection insertRows="0" selectLockedCells="1" sort="0" autoFilter="0"/>
  <sortState ref="A2:L370">
    <sortCondition ref="A2:A370"/>
  </sortState>
  <phoneticPr fontId="0" type="noConversion"/>
  <printOptions horizontalCentered="1" gridLines="1"/>
  <pageMargins left="0.23622047244094491" right="0.19685039370078741" top="0.62992125984251968" bottom="0.62992125984251968" header="0" footer="0"/>
  <pageSetup paperSize="9" orientation="landscape" horizontalDpi="300" verticalDpi="300" r:id="rId1"/>
  <headerFooter alignWithMargins="0">
    <oddHeader>&amp;LVictory AC&amp;CHayling Billy 5 Entries&amp;R15 June 2016</oddHeader>
    <oddFooter>&amp;C&amp;"Times New Roman,Regular"&amp;9Page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IS351"/>
  <sheetViews>
    <sheetView tabSelected="1" showOutlineSymbols="0" view="pageLayout" zoomScaleNormal="87" workbookViewId="0">
      <selection sqref="A1:X322"/>
    </sheetView>
  </sheetViews>
  <sheetFormatPr defaultColWidth="9.6328125" defaultRowHeight="10.199999999999999"/>
  <cols>
    <col min="1" max="1" width="3.81640625" style="11" bestFit="1" customWidth="1"/>
    <col min="2" max="2" width="4.453125" style="11" bestFit="1" customWidth="1"/>
    <col min="3" max="3" width="5.08984375" style="13" bestFit="1" customWidth="1"/>
    <col min="4" max="4" width="16.81640625" style="11" customWidth="1"/>
    <col min="5" max="5" width="18.08984375" style="11" customWidth="1"/>
    <col min="6" max="6" width="3.453125" style="14" bestFit="1" customWidth="1"/>
    <col min="7" max="9" width="4.6328125" style="11" customWidth="1"/>
    <col min="10" max="10" width="4.36328125" style="11" customWidth="1"/>
    <col min="11" max="11" width="3.36328125" style="11" bestFit="1" customWidth="1"/>
    <col min="12" max="12" width="3.90625" style="11" bestFit="1" customWidth="1"/>
    <col min="13" max="15" width="3.90625" style="11" customWidth="1"/>
    <col min="16" max="16" width="3.1796875" style="11" bestFit="1" customWidth="1"/>
    <col min="17" max="18" width="3.81640625" style="11" bestFit="1" customWidth="1"/>
    <col min="19" max="22" width="3.81640625" style="11" customWidth="1"/>
    <col min="23" max="23" width="10.81640625" style="11" hidden="1" customWidth="1"/>
    <col min="24" max="24" width="3.1796875" style="11" customWidth="1"/>
    <col min="25" max="16384" width="9.6328125" style="11"/>
  </cols>
  <sheetData>
    <row r="1" spans="1:253" s="9" customFormat="1" ht="22.8">
      <c r="A1" s="1" t="s">
        <v>16</v>
      </c>
      <c r="B1" s="1" t="s">
        <v>0</v>
      </c>
      <c r="C1" s="2" t="s">
        <v>17</v>
      </c>
      <c r="D1" s="1" t="s">
        <v>27</v>
      </c>
      <c r="E1" s="1" t="s">
        <v>6</v>
      </c>
      <c r="F1" s="1" t="s">
        <v>9</v>
      </c>
      <c r="G1" s="1" t="s">
        <v>29</v>
      </c>
      <c r="H1" s="1" t="s">
        <v>28</v>
      </c>
      <c r="I1" s="1" t="s">
        <v>18</v>
      </c>
      <c r="J1" s="7"/>
      <c r="K1" s="6" t="s">
        <v>19</v>
      </c>
      <c r="L1" s="6" t="s">
        <v>20</v>
      </c>
      <c r="M1" s="6" t="s">
        <v>21</v>
      </c>
      <c r="N1" s="6" t="s">
        <v>22</v>
      </c>
      <c r="O1" s="6" t="s">
        <v>30</v>
      </c>
      <c r="P1" s="6" t="s">
        <v>23</v>
      </c>
      <c r="Q1" s="6" t="s">
        <v>24</v>
      </c>
      <c r="R1" s="6" t="s">
        <v>25</v>
      </c>
      <c r="S1" s="6" t="s">
        <v>26</v>
      </c>
      <c r="T1" s="15" t="s">
        <v>31</v>
      </c>
      <c r="U1" s="15" t="s">
        <v>32</v>
      </c>
      <c r="V1" s="15" t="s">
        <v>33</v>
      </c>
      <c r="W1" s="7"/>
      <c r="X1" s="16" t="s">
        <v>10</v>
      </c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8"/>
    </row>
    <row r="2" spans="1:253" ht="12">
      <c r="A2" s="3">
        <v>1</v>
      </c>
      <c r="B2" s="3">
        <v>329</v>
      </c>
      <c r="C2" s="27">
        <v>26.52</v>
      </c>
      <c r="D2" s="3" t="str">
        <f>IF(B2="","",VLOOKUP(B2,Register!$A$1:$G$351,2,FALSE)&amp;" "&amp;VLOOKUP(B2,Register!$A$1:$G$351,3,FALSE))</f>
        <v>Jacob O'Hara</v>
      </c>
      <c r="E2" s="3" t="str">
        <f>IF(ISBLANK(B2),"",VLOOKUP(B2,Register!$A$1:$G$351,4,FALSE))</f>
        <v>Portsmouth AC</v>
      </c>
      <c r="F2" s="5" t="str">
        <f>IF(ISBLANK(B2),"",VLOOKUP(B2,Register!$A$1:$G$351,5,FALSE))</f>
        <v>M15</v>
      </c>
      <c r="G2" s="3">
        <f>IF($F2&lt;&gt;"",COUNTIF($F$2:$F2,$F2),"")</f>
        <v>1</v>
      </c>
      <c r="H2" s="3">
        <f>IF(X2="","",COUNTIF($X$1:$X2,X2))</f>
        <v>1</v>
      </c>
      <c r="I2" s="3">
        <f>IF(AND(E2&lt;&gt;"Unattached",E2&lt;&gt;""),COUNTIF($E$1:$E2,$E2),"")</f>
        <v>1</v>
      </c>
      <c r="K2" s="10" t="str">
        <f>IF(AND(X2="M",NOT(F2="M15")),1,"")</f>
        <v/>
      </c>
      <c r="L2" s="10" t="str">
        <f>IF(AND($F2="M40",K2=""),MAX(L1:L$2)+1,"")</f>
        <v/>
      </c>
      <c r="M2" s="10" t="str">
        <f>IF(AND($F2="M50",K2=""),MAX(M1:M$2)+1,"")</f>
        <v/>
      </c>
      <c r="N2" s="10" t="str">
        <f>IF(AND($F2="M60",K2=""),MAX(N1:N$2)+1,"")</f>
        <v/>
      </c>
      <c r="O2" s="10" t="str">
        <f>IF(AND($F2="M70",K2=""),MAX(O1:O$2)+1,"")</f>
        <v/>
      </c>
      <c r="P2" s="10" t="str">
        <f>IF(AND(X2="F",NOT(F2="W15")),1,"")</f>
        <v/>
      </c>
      <c r="Q2" s="10" t="str">
        <f>IF(AND($F2="W40",P2=""),MAX(Q1:Q$2)+1,"")</f>
        <v/>
      </c>
      <c r="R2" s="10" t="str">
        <f>IF(AND($F2="W50",P2=""),MAX(R1:R$2)+1,"")</f>
        <v/>
      </c>
      <c r="S2" s="10" t="str">
        <f>IF(AND($F2="W60",P2=""),MAX(S1:S$2)+1,"")</f>
        <v/>
      </c>
      <c r="T2" s="10" t="str">
        <f>IF(AND($F2="W70",P2=""),MAX(T1:T$2)+1,"")</f>
        <v/>
      </c>
      <c r="U2" s="10">
        <f>IF($F2="M15",1,"")</f>
        <v>1</v>
      </c>
      <c r="V2" s="10" t="str">
        <f>IF($F2="W15",1,"")</f>
        <v/>
      </c>
      <c r="X2" s="11" t="str">
        <f>IF(ISBLANK(B2),"",VLOOKUP(B2,Register!$A$1:$G$351,6,FALSE))</f>
        <v>M</v>
      </c>
    </row>
    <row r="3" spans="1:253" ht="12">
      <c r="A3" s="3">
        <f>IF(B3="","",A2+1)</f>
        <v>2</v>
      </c>
      <c r="B3" s="3">
        <v>185</v>
      </c>
      <c r="C3" s="27">
        <v>27.3</v>
      </c>
      <c r="D3" s="3" t="str">
        <f>IF(B3="","",VLOOKUP(B3,Register!$A$1:$G$351,2,FALSE)&amp;" "&amp;VLOOKUP(B3,Register!$A$1:$G$351,3,FALSE))</f>
        <v>Julian Manning</v>
      </c>
      <c r="E3" s="3" t="str">
        <f>IF(ISBLANK(B3),"",VLOOKUP(B3,Register!$A$1:$G$351,4,FALSE))</f>
        <v>Denmead Striders</v>
      </c>
      <c r="F3" s="5" t="str">
        <f>IF(ISBLANK(B3),"",VLOOKUP(B3,Register!$A$1:$G$351,5,FALSE))</f>
        <v>M40</v>
      </c>
      <c r="G3" s="3">
        <f>IF($F3&lt;&gt;"",COUNTIF($F$2:$F3,$F3),"")</f>
        <v>1</v>
      </c>
      <c r="H3" s="3">
        <f>IF(X3="","",COUNTIF($X$1:$X3,X3))</f>
        <v>2</v>
      </c>
      <c r="I3" s="3">
        <f>IF(AND(E3&lt;&gt;"Unattached",E3&lt;&gt;""),COUNTIF($E$1:$E3,$E3),"")</f>
        <v>1</v>
      </c>
      <c r="K3" s="10">
        <f>IF(AND(X3="M",H3&lt;4,NOT(F3="M15")),MAX(K$2:K2)+1,IF($F3="MS",MAX(K$2:K2)+1,""))</f>
        <v>1</v>
      </c>
      <c r="L3" s="10" t="str">
        <f>IF(AND($F3="M40",K3=""),MAX(L$2:L2)+1,"")</f>
        <v/>
      </c>
      <c r="M3" s="10" t="str">
        <f>IF(AND($F3="M50",K3=""),MAX(M$2:M2)+1,"")</f>
        <v/>
      </c>
      <c r="N3" s="10" t="str">
        <f>IF(AND($F3="M60",K3=""),MAX(N$2:N2)+1,"")</f>
        <v/>
      </c>
      <c r="O3" s="10" t="str">
        <f>IF(AND($F3="M70",K3=""),MAX(O$2:O2)+1,"")</f>
        <v/>
      </c>
      <c r="P3" s="10" t="str">
        <f>IF(AND(X3="F",H3&lt;4,NOT(F3="W15")),MAX(P$2:P2)+1,IF($F3="WS",MAX(P$2:P2)+1,""))</f>
        <v/>
      </c>
      <c r="Q3" s="10" t="str">
        <f>IF(AND($F3="W40",P3=""),MAX(Q$2:Q2)+1,"")</f>
        <v/>
      </c>
      <c r="R3" s="10" t="str">
        <f>IF(AND($F3="W50",P3=""),MAX(R$2:R2)+1,"")</f>
        <v/>
      </c>
      <c r="S3" s="10" t="str">
        <f>IF(AND($F3="W60",P3=""),MAX(S$2:S2)+1,"")</f>
        <v/>
      </c>
      <c r="T3" s="10" t="str">
        <f>IF(AND($F3="W70",P3=""),MAX(T$2:T2)+1,"")</f>
        <v/>
      </c>
      <c r="U3" s="10" t="str">
        <f>IF($F3="M15",MAX(U$2:U2)+1,"")</f>
        <v/>
      </c>
      <c r="V3" s="10" t="str">
        <f>IF($F3="W15",MAX(V$2:V2)+1,"")</f>
        <v/>
      </c>
      <c r="W3" s="12"/>
      <c r="X3" s="11" t="str">
        <f>IF(ISBLANK(B3),"",VLOOKUP(B3,Register!$A$1:$G$351,6,FALSE))</f>
        <v>M</v>
      </c>
    </row>
    <row r="4" spans="1:253" ht="12">
      <c r="A4" s="3">
        <f>IF(B4="","",A3+1)</f>
        <v>3</v>
      </c>
      <c r="B4" s="3">
        <v>181</v>
      </c>
      <c r="C4" s="27">
        <v>28.47</v>
      </c>
      <c r="D4" s="3" t="str">
        <f>IF(B4="","",VLOOKUP(B4,Register!$A$1:$G$351,2,FALSE)&amp;" "&amp;VLOOKUP(B4,Register!$A$1:$G$351,3,FALSE))</f>
        <v>Matthew Cheyney</v>
      </c>
      <c r="E4" s="3" t="str">
        <f>IF(ISBLANK(B4),"",VLOOKUP(B4,Register!$A$1:$G$351,4,FALSE))</f>
        <v>Denmead Striders</v>
      </c>
      <c r="F4" s="5" t="str">
        <f>IF(ISBLANK(B4),"",VLOOKUP(B4,Register!$A$1:$G$351,5,FALSE))</f>
        <v>MS</v>
      </c>
      <c r="G4" s="3">
        <f>IF($F4&lt;&gt;"",COUNTIF($F$2:$F4,$F4),"")</f>
        <v>1</v>
      </c>
      <c r="H4" s="3">
        <f>IF(X4="","",COUNTIF($X$1:$X4,X4))</f>
        <v>3</v>
      </c>
      <c r="I4" s="3">
        <f>IF(AND(E4&lt;&gt;"Unattached",E4&lt;&gt;""),COUNTIF($E$1:$E4,$E4),"")</f>
        <v>2</v>
      </c>
      <c r="K4" s="10">
        <f>IF(AND(X4="M",H4&lt;4,NOT(F4="M15")),MAX(K$2:K3)+1,IF($F4="MS",MAX(K$2:K3)+1,""))</f>
        <v>2</v>
      </c>
      <c r="L4" s="10" t="str">
        <f>IF(AND($F4="M40",K4=""),MAX(L$2:L3)+1,"")</f>
        <v/>
      </c>
      <c r="M4" s="10" t="str">
        <f>IF(AND($F4="M50",K4=""),MAX(M$2:M3)+1,"")</f>
        <v/>
      </c>
      <c r="N4" s="10" t="str">
        <f>IF(AND($F4="M60",K4=""),MAX(N$2:N3)+1,"")</f>
        <v/>
      </c>
      <c r="O4" s="10" t="str">
        <f>IF(AND($F4="M70",K4=""),MAX(O$2:O3)+1,"")</f>
        <v/>
      </c>
      <c r="P4" s="10" t="str">
        <f>IF(AND(X4="F",H4&lt;4,NOT(F4="W15")),MAX(P$2:P3)+1,IF($F4="WS",MAX(P$2:P3)+1,""))</f>
        <v/>
      </c>
      <c r="Q4" s="10" t="str">
        <f>IF(AND($F4="W40",P4=""),MAX(Q$2:Q3)+1,"")</f>
        <v/>
      </c>
      <c r="R4" s="10" t="str">
        <f>IF(AND($F4="W50",P4=""),MAX(R$2:R3)+1,"")</f>
        <v/>
      </c>
      <c r="S4" s="10" t="str">
        <f>IF(AND($F4="W60",P4=""),MAX(S$2:S3)+1,"")</f>
        <v/>
      </c>
      <c r="T4" s="10" t="str">
        <f>IF(AND($F4="W70",P4=""),MAX(T$2:T3)+1,"")</f>
        <v/>
      </c>
      <c r="U4" s="10" t="str">
        <f>IF($F4="M15",MAX(U$2:U3)+1,"")</f>
        <v/>
      </c>
      <c r="V4" s="10" t="str">
        <f>IF($F4="W15",MAX(V$2:V3)+1,"")</f>
        <v/>
      </c>
      <c r="X4" s="11" t="str">
        <f>IF(ISBLANK(B4),"",VLOOKUP(B4,Register!$A$1:$G$351,6,FALSE))</f>
        <v>M</v>
      </c>
    </row>
    <row r="5" spans="1:253" ht="12">
      <c r="A5" s="3">
        <f>IF(B5="","",A4+1)</f>
        <v>4</v>
      </c>
      <c r="B5" s="3">
        <v>286</v>
      </c>
      <c r="C5" s="27">
        <v>29.29</v>
      </c>
      <c r="D5" s="3" t="str">
        <f>IF(B5="","",VLOOKUP(B5,Register!$A$1:$G$351,2,FALSE)&amp;" "&amp;VLOOKUP(B5,Register!$A$1:$G$351,3,FALSE))</f>
        <v>Danny White</v>
      </c>
      <c r="E5" s="3" t="str">
        <f>IF(ISBLANK(B5),"",VLOOKUP(B5,Register!$A$1:$G$351,4,FALSE))</f>
        <v>Lordshill RR</v>
      </c>
      <c r="F5" s="5" t="str">
        <f>IF(ISBLANK(B5),"",VLOOKUP(B5,Register!$A$1:$G$351,5,FALSE))</f>
        <v>MS</v>
      </c>
      <c r="G5" s="3">
        <f>IF($F5&lt;&gt;"",COUNTIF($F$2:$F5,$F5),"")</f>
        <v>2</v>
      </c>
      <c r="H5" s="3">
        <f>IF(X5="","",COUNTIF($X$1:$X5,X5))</f>
        <v>4</v>
      </c>
      <c r="I5" s="3">
        <f>IF(AND(E5&lt;&gt;"Unattached",E5&lt;&gt;""),COUNTIF($E$1:$E5,$E5),"")</f>
        <v>1</v>
      </c>
      <c r="K5" s="10">
        <f>IF(AND(X5="M",H5&lt;4,NOT(F5="M15")),MAX(K$2:K4)+1,IF($F5="MS",MAX(K$2:K4)+1,""))</f>
        <v>3</v>
      </c>
      <c r="L5" s="10" t="str">
        <f>IF(AND($F5="M40",K5=""),MAX(L$2:L4)+1,"")</f>
        <v/>
      </c>
      <c r="M5" s="10" t="str">
        <f>IF(AND($F5="M50",K5=""),MAX(M$2:M4)+1,"")</f>
        <v/>
      </c>
      <c r="N5" s="10" t="str">
        <f>IF(AND($F5="M60",K5=""),MAX(N$2:N4)+1,"")</f>
        <v/>
      </c>
      <c r="O5" s="10" t="str">
        <f>IF(AND($F5="M70",K5=""),MAX(O$2:O4)+1,"")</f>
        <v/>
      </c>
      <c r="P5" s="10" t="str">
        <f>IF(AND(X5="F",H5&lt;4,NOT(F5="W15")),MAX(P$2:P4)+1,IF($F5="WS",MAX(P$2:P4)+1,""))</f>
        <v/>
      </c>
      <c r="Q5" s="10" t="str">
        <f>IF(AND($F5="W40",P5=""),MAX(Q$2:Q4)+1,"")</f>
        <v/>
      </c>
      <c r="R5" s="10" t="str">
        <f>IF(AND($F5="W50",P5=""),MAX(R$2:R4)+1,"")</f>
        <v/>
      </c>
      <c r="S5" s="10" t="str">
        <f>IF(AND($F5="W60",P5=""),MAX(S$2:S4)+1,"")</f>
        <v/>
      </c>
      <c r="T5" s="10" t="str">
        <f>IF(AND($F5="W70",P5=""),MAX(T$2:T4)+1,"")</f>
        <v/>
      </c>
      <c r="U5" s="10" t="str">
        <f>IF($F5="M15",MAX(U$2:U4)+1,"")</f>
        <v/>
      </c>
      <c r="V5" s="10" t="str">
        <f>IF($F5="W15",MAX(V$2:V4)+1,"")</f>
        <v/>
      </c>
      <c r="X5" s="11" t="str">
        <f>IF(ISBLANK(B5),"",VLOOKUP(B5,Register!$A$1:$G$351,6,FALSE))</f>
        <v>M</v>
      </c>
    </row>
    <row r="6" spans="1:253" ht="12">
      <c r="A6" s="3">
        <f t="shared" ref="A6:A69" si="0">IF(B6="","",A5+1)</f>
        <v>5</v>
      </c>
      <c r="B6" s="3">
        <v>189</v>
      </c>
      <c r="C6" s="27">
        <v>30.02</v>
      </c>
      <c r="D6" s="3" t="str">
        <f>IF(B6="","",VLOOKUP(B6,Register!$A$1:$G$351,2,FALSE)&amp;" "&amp;VLOOKUP(B6,Register!$A$1:$G$351,3,FALSE))</f>
        <v>Gary Armstrong</v>
      </c>
      <c r="E6" s="3" t="str">
        <f>IF(ISBLANK(B6),"",VLOOKUP(B6,Register!$A$1:$G$351,4,FALSE))</f>
        <v>Denmead Striders</v>
      </c>
      <c r="F6" s="5" t="str">
        <f>IF(ISBLANK(B6),"",VLOOKUP(B6,Register!$A$1:$G$351,5,FALSE))</f>
        <v>MS</v>
      </c>
      <c r="G6" s="3">
        <f>IF($F6&lt;&gt;"",COUNTIF($F$2:$F6,$F6),"")</f>
        <v>3</v>
      </c>
      <c r="H6" s="3">
        <f>IF(X6="","",COUNTIF($X$1:$X6,X6))</f>
        <v>5</v>
      </c>
      <c r="I6" s="3">
        <f>IF(AND(E6&lt;&gt;"Unattached",E6&lt;&gt;""),COUNTIF($E$1:$E6,$E6),"")</f>
        <v>3</v>
      </c>
      <c r="K6" s="10">
        <f>IF(AND(X6="M",H6&lt;4,NOT(F6="M15")),MAX(K$2:K5)+1,IF($F6="MS",MAX(K$2:K5)+1,""))</f>
        <v>4</v>
      </c>
      <c r="L6" s="10" t="str">
        <f>IF(AND($F6="M40",K6=""),MAX(L$2:L5)+1,"")</f>
        <v/>
      </c>
      <c r="M6" s="10" t="str">
        <f>IF(AND($F6="M50",K6=""),MAX(M$2:M5)+1,"")</f>
        <v/>
      </c>
      <c r="N6" s="10" t="str">
        <f>IF(AND($F6="M60",K6=""),MAX(N$2:N5)+1,"")</f>
        <v/>
      </c>
      <c r="O6" s="10" t="str">
        <f>IF(AND($F6="M70",K6=""),MAX(O$2:O5)+1,"")</f>
        <v/>
      </c>
      <c r="P6" s="10" t="str">
        <f>IF(AND(X6="F",H6&lt;4,NOT(F6="W15")),MAX(P$2:P5)+1,IF($F6="WS",MAX(P$2:P5)+1,""))</f>
        <v/>
      </c>
      <c r="Q6" s="10" t="str">
        <f>IF(AND($F6="W40",P6=""),MAX(Q$2:Q5)+1,"")</f>
        <v/>
      </c>
      <c r="R6" s="10" t="str">
        <f>IF(AND($F6="W50",P6=""),MAX(R$2:R5)+1,"")</f>
        <v/>
      </c>
      <c r="S6" s="10" t="str">
        <f>IF(AND($F6="W60",P6=""),MAX(S$2:S5)+1,"")</f>
        <v/>
      </c>
      <c r="T6" s="10" t="str">
        <f>IF(AND($F6="W70",P6=""),MAX(T$2:T5)+1,"")</f>
        <v/>
      </c>
      <c r="U6" s="10" t="str">
        <f>IF($F6="M15",MAX(U$2:U5)+1,"")</f>
        <v/>
      </c>
      <c r="V6" s="10" t="str">
        <f>IF($F6="W15",MAX(V$2:V5)+1,"")</f>
        <v/>
      </c>
      <c r="X6" s="11" t="str">
        <f>IF(ISBLANK(B6),"",VLOOKUP(B6,Register!$A$1:$G$351,6,FALSE))</f>
        <v>M</v>
      </c>
    </row>
    <row r="7" spans="1:253" ht="12">
      <c r="A7" s="3">
        <f t="shared" si="0"/>
        <v>6</v>
      </c>
      <c r="B7" s="3">
        <v>230</v>
      </c>
      <c r="C7" s="27">
        <v>30.3</v>
      </c>
      <c r="D7" s="3" t="str">
        <f>IF(B7="","",VLOOKUP(B7,Register!$A$1:$G$351,2,FALSE)&amp;" "&amp;VLOOKUP(B7,Register!$A$1:$G$351,3,FALSE))</f>
        <v>Kev Gale</v>
      </c>
      <c r="E7" s="3" t="str">
        <f>IF(ISBLANK(B7),"",VLOOKUP(B7,Register!$A$1:$G$351,4,FALSE))</f>
        <v>Denmead Striders</v>
      </c>
      <c r="F7" s="5" t="str">
        <f>IF(ISBLANK(B7),"",VLOOKUP(B7,Register!$A$1:$G$351,5,FALSE))</f>
        <v>M50</v>
      </c>
      <c r="G7" s="3">
        <f>IF($F7&lt;&gt;"",COUNTIF($F$2:$F7,$F7),"")</f>
        <v>1</v>
      </c>
      <c r="H7" s="3">
        <f>IF(X7="","",COUNTIF($X$1:$X7,X7))</f>
        <v>6</v>
      </c>
      <c r="I7" s="3">
        <f>IF(AND(E7&lt;&gt;"Unattached",E7&lt;&gt;""),COUNTIF($E$1:$E7,$E7),"")</f>
        <v>4</v>
      </c>
      <c r="K7" s="10" t="str">
        <f>IF(AND(X7="M",H7&lt;4,NOT(F7="M15")),MAX(K$2:K6)+1,IF($F7="MS",MAX(K$2:K6)+1,""))</f>
        <v/>
      </c>
      <c r="L7" s="10" t="str">
        <f>IF(AND($F7="M40",K7=""),MAX(L$2:L6)+1,"")</f>
        <v/>
      </c>
      <c r="M7" s="10">
        <f>IF(AND($F7="M50",K7=""),MAX(M$2:M6)+1,"")</f>
        <v>1</v>
      </c>
      <c r="N7" s="10" t="str">
        <f>IF(AND($F7="M60",K7=""),MAX(N$2:N6)+1,"")</f>
        <v/>
      </c>
      <c r="O7" s="10" t="str">
        <f>IF(AND($F7="M70",K7=""),MAX(O$2:O6)+1,"")</f>
        <v/>
      </c>
      <c r="P7" s="10" t="str">
        <f>IF(AND(X7="F",H7&lt;4,NOT(F7="W15")),MAX(P$2:P6)+1,IF($F7="WS",MAX(P$2:P6)+1,""))</f>
        <v/>
      </c>
      <c r="Q7" s="10" t="str">
        <f>IF(AND($F7="W40",P7=""),MAX(Q$2:Q6)+1,"")</f>
        <v/>
      </c>
      <c r="R7" s="10" t="str">
        <f>IF(AND($F7="W50",P7=""),MAX(R$2:R6)+1,"")</f>
        <v/>
      </c>
      <c r="S7" s="10" t="str">
        <f>IF(AND($F7="W60",P7=""),MAX(S$2:S6)+1,"")</f>
        <v/>
      </c>
      <c r="T7" s="10" t="str">
        <f>IF(AND($F7="W70",P7=""),MAX(T$2:T6)+1,"")</f>
        <v/>
      </c>
      <c r="U7" s="10" t="str">
        <f>IF($F7="M15",MAX(U$2:U6)+1,"")</f>
        <v/>
      </c>
      <c r="V7" s="10" t="str">
        <f>IF($F7="W15",MAX(V$2:V6)+1,"")</f>
        <v/>
      </c>
      <c r="X7" s="11" t="str">
        <f>IF(ISBLANK(B7),"",VLOOKUP(B7,Register!$A$1:$G$351,6,FALSE))</f>
        <v>M</v>
      </c>
    </row>
    <row r="8" spans="1:253" ht="12">
      <c r="A8" s="3">
        <f t="shared" si="0"/>
        <v>7</v>
      </c>
      <c r="B8" s="3">
        <v>318</v>
      </c>
      <c r="C8" s="27">
        <v>30.46</v>
      </c>
      <c r="D8" s="3" t="str">
        <f>IF(B8="","",VLOOKUP(B8,Register!$A$1:$G$351,2,FALSE)&amp;" "&amp;VLOOKUP(B8,Register!$A$1:$G$351,3,FALSE))</f>
        <v>Rob Wilson</v>
      </c>
      <c r="E8" s="3" t="str">
        <f>IF(ISBLANK(B8),"",VLOOKUP(B8,Register!$A$1:$G$351,4,FALSE))</f>
        <v>Denmead Striders</v>
      </c>
      <c r="F8" s="5" t="str">
        <f>IF(ISBLANK(B8),"",VLOOKUP(B8,Register!$A$1:$G$351,5,FALSE))</f>
        <v>MS</v>
      </c>
      <c r="G8" s="3">
        <f>IF($F8&lt;&gt;"",COUNTIF($F$2:$F8,$F8),"")</f>
        <v>4</v>
      </c>
      <c r="H8" s="3">
        <f>IF(X8="","",COUNTIF($X$1:$X8,X8))</f>
        <v>7</v>
      </c>
      <c r="I8" s="3">
        <f>IF(AND(E8&lt;&gt;"Unattached",E8&lt;&gt;""),COUNTIF($E$1:$E8,$E8),"")</f>
        <v>5</v>
      </c>
      <c r="K8" s="10">
        <f>IF(AND(X8="M",H8&lt;4,NOT(F8="M15")),MAX(K$2:K7)+1,IF($F8="MS",MAX(K$2:K7)+1,""))</f>
        <v>5</v>
      </c>
      <c r="L8" s="10" t="str">
        <f>IF(AND($F8="M40",K8=""),MAX(L$2:L7)+1,"")</f>
        <v/>
      </c>
      <c r="M8" s="10" t="str">
        <f>IF(AND($F8="M50",K8=""),MAX(M$2:M7)+1,"")</f>
        <v/>
      </c>
      <c r="N8" s="10" t="str">
        <f>IF(AND($F8="M60",K8=""),MAX(N$2:N7)+1,"")</f>
        <v/>
      </c>
      <c r="O8" s="10" t="str">
        <f>IF(AND($F8="M70",K8=""),MAX(O$2:O7)+1,"")</f>
        <v/>
      </c>
      <c r="P8" s="10" t="str">
        <f>IF(AND(X8="F",H8&lt;4,NOT(F8="W15")),MAX(P$2:P7)+1,IF($F8="WS",MAX(P$2:P7)+1,""))</f>
        <v/>
      </c>
      <c r="Q8" s="10" t="str">
        <f>IF(AND($F8="W40",P8=""),MAX(Q$2:Q7)+1,"")</f>
        <v/>
      </c>
      <c r="R8" s="10" t="str">
        <f>IF(AND($F8="W50",P8=""),MAX(R$2:R7)+1,"")</f>
        <v/>
      </c>
      <c r="S8" s="10" t="str">
        <f>IF(AND($F8="W60",P8=""),MAX(S$2:S7)+1,"")</f>
        <v/>
      </c>
      <c r="T8" s="10" t="str">
        <f>IF(AND($F8="W70",P8=""),MAX(T$2:T7)+1,"")</f>
        <v/>
      </c>
      <c r="U8" s="10" t="str">
        <f>IF($F8="M15",MAX(U$2:U7)+1,"")</f>
        <v/>
      </c>
      <c r="V8" s="10" t="str">
        <f>IF($F8="W15",MAX(V$2:V7)+1,"")</f>
        <v/>
      </c>
      <c r="X8" s="11" t="str">
        <f>IF(ISBLANK(B8),"",VLOOKUP(B8,Register!$A$1:$G$351,6,FALSE))</f>
        <v>M</v>
      </c>
    </row>
    <row r="9" spans="1:253" ht="12">
      <c r="A9" s="3">
        <f t="shared" si="0"/>
        <v>8</v>
      </c>
      <c r="B9" s="3">
        <v>110</v>
      </c>
      <c r="C9" s="27">
        <v>30.57</v>
      </c>
      <c r="D9" s="3" t="str">
        <f>IF(B9="","",VLOOKUP(B9,Register!$A$1:$G$351,2,FALSE)&amp;" "&amp;VLOOKUP(B9,Register!$A$1:$G$351,3,FALSE))</f>
        <v>Neil Williams</v>
      </c>
      <c r="E9" s="3" t="str">
        <f>IF(ISBLANK(B9),"",VLOOKUP(B9,Register!$A$1:$G$351,4,FALSE))</f>
        <v>Denmead Striders</v>
      </c>
      <c r="F9" s="5" t="str">
        <f>IF(ISBLANK(B9),"",VLOOKUP(B9,Register!$A$1:$G$351,5,FALSE))</f>
        <v>MS</v>
      </c>
      <c r="G9" s="3">
        <f>IF($F9&lt;&gt;"",COUNTIF($F$2:$F9,$F9),"")</f>
        <v>5</v>
      </c>
      <c r="H9" s="3">
        <f>IF(X9="","",COUNTIF($X$1:$X9,X9))</f>
        <v>8</v>
      </c>
      <c r="I9" s="3">
        <f>IF(AND(E9&lt;&gt;"Unattached",E9&lt;&gt;""),COUNTIF($E$1:$E9,$E9),"")</f>
        <v>6</v>
      </c>
      <c r="K9" s="10">
        <f>IF(AND(X9="M",H9&lt;4,NOT(F9="M15")),MAX(K$2:K8)+1,IF($F9="MS",MAX(K$2:K8)+1,""))</f>
        <v>6</v>
      </c>
      <c r="L9" s="10" t="str">
        <f>IF(AND($F9="M40",K9=""),MAX(L$2:L8)+1,"")</f>
        <v/>
      </c>
      <c r="M9" s="10" t="str">
        <f>IF(AND($F9="M50",K9=""),MAX(M$2:M8)+1,"")</f>
        <v/>
      </c>
      <c r="N9" s="10" t="str">
        <f>IF(AND($F9="M60",K9=""),MAX(N$2:N8)+1,"")</f>
        <v/>
      </c>
      <c r="O9" s="10" t="str">
        <f>IF(AND($F9="M70",K9=""),MAX(O$2:O8)+1,"")</f>
        <v/>
      </c>
      <c r="P9" s="10" t="str">
        <f>IF(AND(X9="F",H9&lt;4,NOT(F9="W15")),MAX(P$2:P8)+1,IF($F9="WS",MAX(P$2:P8)+1,""))</f>
        <v/>
      </c>
      <c r="Q9" s="10" t="str">
        <f>IF(AND($F9="W40",P9=""),MAX(Q$2:Q8)+1,"")</f>
        <v/>
      </c>
      <c r="R9" s="10" t="str">
        <f>IF(AND($F9="W50",P9=""),MAX(R$2:R8)+1,"")</f>
        <v/>
      </c>
      <c r="S9" s="10" t="str">
        <f>IF(AND($F9="W60",P9=""),MAX(S$2:S8)+1,"")</f>
        <v/>
      </c>
      <c r="T9" s="10" t="str">
        <f>IF(AND($F9="W70",P9=""),MAX(T$2:T8)+1,"")</f>
        <v/>
      </c>
      <c r="U9" s="10" t="str">
        <f>IF($F9="M15",MAX(U$2:U8)+1,"")</f>
        <v/>
      </c>
      <c r="V9" s="10" t="str">
        <f>IF($F9="W15",MAX(V$2:V8)+1,"")</f>
        <v/>
      </c>
      <c r="X9" s="11" t="str">
        <f>IF(ISBLANK(B9),"",VLOOKUP(B9,Register!$A$1:$G$351,6,FALSE))</f>
        <v>M</v>
      </c>
    </row>
    <row r="10" spans="1:253" ht="12">
      <c r="A10" s="3">
        <f t="shared" si="0"/>
        <v>9</v>
      </c>
      <c r="B10" s="3">
        <v>248</v>
      </c>
      <c r="C10" s="27">
        <v>31.34</v>
      </c>
      <c r="D10" s="3" t="str">
        <f>IF(B10="","",VLOOKUP(B10,Register!$A$1:$G$351,2,FALSE)&amp;" "&amp;VLOOKUP(B10,Register!$A$1:$G$351,3,FALSE))</f>
        <v>Lee Mawson</v>
      </c>
      <c r="E10" s="3" t="str">
        <f>IF(ISBLANK(B10),"",VLOOKUP(B10,Register!$A$1:$G$351,4,FALSE))</f>
        <v>Denmead Striders</v>
      </c>
      <c r="F10" s="5" t="str">
        <f>IF(ISBLANK(B10),"",VLOOKUP(B10,Register!$A$1:$G$351,5,FALSE))</f>
        <v>MS</v>
      </c>
      <c r="G10" s="3">
        <f>IF($F10&lt;&gt;"",COUNTIF($F$2:$F10,$F10),"")</f>
        <v>6</v>
      </c>
      <c r="H10" s="3">
        <f>IF(X10="","",COUNTIF($X$1:$X10,X10))</f>
        <v>9</v>
      </c>
      <c r="I10" s="3">
        <f>IF(AND(E10&lt;&gt;"Unattached",E10&lt;&gt;""),COUNTIF($E$1:$E10,$E10),"")</f>
        <v>7</v>
      </c>
      <c r="K10" s="10">
        <f>IF(AND(X10="M",H10&lt;4,NOT(F10="M15")),MAX(K$2:K9)+1,IF($F10="MS",MAX(K$2:K9)+1,""))</f>
        <v>7</v>
      </c>
      <c r="L10" s="10" t="str">
        <f>IF(AND($F10="M40",K10=""),MAX(L$2:L9)+1,"")</f>
        <v/>
      </c>
      <c r="M10" s="10" t="str">
        <f>IF(AND($F10="M50",K10=""),MAX(M$2:M9)+1,"")</f>
        <v/>
      </c>
      <c r="N10" s="10" t="str">
        <f>IF(AND($F10="M60",K10=""),MAX(N$2:N9)+1,"")</f>
        <v/>
      </c>
      <c r="O10" s="10" t="str">
        <f>IF(AND($F10="M70",K10=""),MAX(O$2:O9)+1,"")</f>
        <v/>
      </c>
      <c r="P10" s="10" t="str">
        <f>IF(AND(X10="F",H10&lt;4,NOT(F10="W15")),MAX(P$2:P9)+1,IF($F10="WS",MAX(P$2:P9)+1,""))</f>
        <v/>
      </c>
      <c r="Q10" s="10" t="str">
        <f>IF(AND($F10="W40",P10=""),MAX(Q$2:Q9)+1,"")</f>
        <v/>
      </c>
      <c r="R10" s="10" t="str">
        <f>IF(AND($F10="W50",P10=""),MAX(R$2:R9)+1,"")</f>
        <v/>
      </c>
      <c r="S10" s="10" t="str">
        <f>IF(AND($F10="W60",P10=""),MAX(S$2:S9)+1,"")</f>
        <v/>
      </c>
      <c r="T10" s="10" t="str">
        <f>IF(AND($F10="W70",P10=""),MAX(T$2:T9)+1,"")</f>
        <v/>
      </c>
      <c r="U10" s="10" t="str">
        <f>IF($F10="M15",MAX(U$2:U9)+1,"")</f>
        <v/>
      </c>
      <c r="V10" s="10" t="str">
        <f>IF($F10="W15",MAX(V$2:V9)+1,"")</f>
        <v/>
      </c>
      <c r="X10" s="11" t="str">
        <f>IF(ISBLANK(B10),"",VLOOKUP(B10,Register!$A$1:$G$351,6,FALSE))</f>
        <v>M</v>
      </c>
    </row>
    <row r="11" spans="1:253" ht="12">
      <c r="A11" s="3">
        <f t="shared" si="0"/>
        <v>10</v>
      </c>
      <c r="B11" s="3">
        <v>342</v>
      </c>
      <c r="C11" s="27">
        <v>31.43</v>
      </c>
      <c r="D11" s="3" t="str">
        <f>IF(B11="","",VLOOKUP(B11,Register!$A$1:$G$351,2,FALSE)&amp;" "&amp;VLOOKUP(B11,Register!$A$1:$G$351,3,FALSE))</f>
        <v>Thomas Hoskinson</v>
      </c>
      <c r="E11" s="3" t="str">
        <f>IF(ISBLANK(B11),"",VLOOKUP(B11,Register!$A$1:$G$351,4,FALSE))</f>
        <v>Unattached</v>
      </c>
      <c r="F11" s="5" t="str">
        <f>IF(ISBLANK(B11),"",VLOOKUP(B11,Register!$A$1:$G$351,5,FALSE))</f>
        <v>M15</v>
      </c>
      <c r="G11" s="3">
        <f>IF($F11&lt;&gt;"",COUNTIF($F$2:$F11,$F11),"")</f>
        <v>2</v>
      </c>
      <c r="H11" s="3">
        <f>IF(X11="","",COUNTIF($X$1:$X11,X11))</f>
        <v>10</v>
      </c>
      <c r="I11" s="3" t="str">
        <f>IF(AND(E11&lt;&gt;"Unattached",E11&lt;&gt;""),COUNTIF($E$1:$E11,$E11),"")</f>
        <v/>
      </c>
      <c r="K11" s="10" t="str">
        <f>IF(AND(X11="M",H11&lt;4,NOT(F11="M15")),MAX(K$2:K10)+1,IF($F11="MS",MAX(K$2:K10)+1,""))</f>
        <v/>
      </c>
      <c r="L11" s="10" t="str">
        <f>IF(AND($F11="M40",K11=""),MAX(L$2:L10)+1,"")</f>
        <v/>
      </c>
      <c r="M11" s="10" t="str">
        <f>IF(AND($F11="M50",K11=""),MAX(M$2:M10)+1,"")</f>
        <v/>
      </c>
      <c r="N11" s="10" t="str">
        <f>IF(AND($F11="M60",K11=""),MAX(N$2:N10)+1,"")</f>
        <v/>
      </c>
      <c r="O11" s="10" t="str">
        <f>IF(AND($F11="M70",K11=""),MAX(O$2:O10)+1,"")</f>
        <v/>
      </c>
      <c r="P11" s="10" t="str">
        <f>IF(AND(X11="F",H11&lt;4,NOT(F11="W15")),MAX(P$2:P10)+1,IF($F11="WS",MAX(P$2:P10)+1,""))</f>
        <v/>
      </c>
      <c r="Q11" s="10" t="str">
        <f>IF(AND($F11="W40",P11=""),MAX(Q$2:Q10)+1,"")</f>
        <v/>
      </c>
      <c r="R11" s="10" t="str">
        <f>IF(AND($F11="W50",P11=""),MAX(R$2:R10)+1,"")</f>
        <v/>
      </c>
      <c r="S11" s="10" t="str">
        <f>IF(AND($F11="W60",P11=""),MAX(S$2:S10)+1,"")</f>
        <v/>
      </c>
      <c r="T11" s="10" t="str">
        <f>IF(AND($F11="W70",P11=""),MAX(T$2:T10)+1,"")</f>
        <v/>
      </c>
      <c r="U11" s="10">
        <f>IF($F11="M15",MAX(U$2:U10)+1,"")</f>
        <v>2</v>
      </c>
      <c r="V11" s="10" t="str">
        <f>IF($F11="W15",MAX(V$2:V10)+1,"")</f>
        <v/>
      </c>
      <c r="X11" s="11" t="str">
        <f>IF(ISBLANK(B11),"",VLOOKUP(B11,Register!$A$1:$G$351,6,FALSE))</f>
        <v>M</v>
      </c>
    </row>
    <row r="12" spans="1:253" ht="12">
      <c r="A12" s="3">
        <f t="shared" si="0"/>
        <v>11</v>
      </c>
      <c r="B12" s="3">
        <v>99</v>
      </c>
      <c r="C12" s="27">
        <v>31.44</v>
      </c>
      <c r="D12" s="3" t="str">
        <f>IF(B12="","",VLOOKUP(B12,Register!$A$1:$G$351,2,FALSE)&amp;" "&amp;VLOOKUP(B12,Register!$A$1:$G$351,3,FALSE))</f>
        <v>David Skidmore</v>
      </c>
      <c r="E12" s="3" t="str">
        <f>IF(ISBLANK(B12),"",VLOOKUP(B12,Register!$A$1:$G$351,4,FALSE))</f>
        <v>Promenade Plodders</v>
      </c>
      <c r="F12" s="5" t="str">
        <f>IF(ISBLANK(B12),"",VLOOKUP(B12,Register!$A$1:$G$351,5,FALSE))</f>
        <v>M40</v>
      </c>
      <c r="G12" s="3">
        <f>IF($F12&lt;&gt;"",COUNTIF($F$2:$F12,$F12),"")</f>
        <v>2</v>
      </c>
      <c r="H12" s="3">
        <f>IF(X12="","",COUNTIF($X$1:$X12,X12))</f>
        <v>11</v>
      </c>
      <c r="I12" s="3">
        <f>IF(AND(E12&lt;&gt;"Unattached",E12&lt;&gt;""),COUNTIF($E$1:$E12,$E12),"")</f>
        <v>1</v>
      </c>
      <c r="K12" s="10" t="str">
        <f>IF(AND(X12="M",H12&lt;4,NOT(F12="M15")),MAX(K$2:K11)+1,IF($F12="MS",MAX(K$2:K11)+1,""))</f>
        <v/>
      </c>
      <c r="L12" s="10">
        <f>IF(AND($F12="M40",K12=""),MAX(L$2:L11)+1,"")</f>
        <v>1</v>
      </c>
      <c r="M12" s="10" t="str">
        <f>IF(AND($F12="M50",K12=""),MAX(M$2:M11)+1,"")</f>
        <v/>
      </c>
      <c r="N12" s="10" t="str">
        <f>IF(AND($F12="M60",K12=""),MAX(N$2:N11)+1,"")</f>
        <v/>
      </c>
      <c r="O12" s="10" t="str">
        <f>IF(AND($F12="M70",K12=""),MAX(O$2:O11)+1,"")</f>
        <v/>
      </c>
      <c r="P12" s="10" t="str">
        <f>IF(AND(X12="F",H12&lt;4,NOT(F12="W15")),MAX(P$2:P11)+1,IF($F12="WS",MAX(P$2:P11)+1,""))</f>
        <v/>
      </c>
      <c r="Q12" s="10" t="str">
        <f>IF(AND($F12="W40",P12=""),MAX(Q$2:Q11)+1,"")</f>
        <v/>
      </c>
      <c r="R12" s="10" t="str">
        <f>IF(AND($F12="W50",P12=""),MAX(R$2:R11)+1,"")</f>
        <v/>
      </c>
      <c r="S12" s="10" t="str">
        <f>IF(AND($F12="W60",P12=""),MAX(S$2:S11)+1,"")</f>
        <v/>
      </c>
      <c r="T12" s="10" t="str">
        <f>IF(AND($F12="W70",P12=""),MAX(T$2:T11)+1,"")</f>
        <v/>
      </c>
      <c r="U12" s="10" t="str">
        <f>IF($F12="M15",MAX(U$2:U11)+1,"")</f>
        <v/>
      </c>
      <c r="V12" s="10" t="str">
        <f>IF($F12="W15",MAX(V$2:V11)+1,"")</f>
        <v/>
      </c>
      <c r="X12" s="11" t="str">
        <f>IF(ISBLANK(B12),"",VLOOKUP(B12,Register!$A$1:$G$351,6,FALSE))</f>
        <v>M</v>
      </c>
    </row>
    <row r="13" spans="1:253" ht="12">
      <c r="A13" s="3">
        <f t="shared" si="0"/>
        <v>12</v>
      </c>
      <c r="B13" s="3">
        <v>236</v>
      </c>
      <c r="C13" s="27">
        <v>31.58</v>
      </c>
      <c r="D13" s="3" t="str">
        <f>IF(B13="","",VLOOKUP(B13,Register!$A$1:$G$351,2,FALSE)&amp;" "&amp;VLOOKUP(B13,Register!$A$1:$G$351,3,FALSE))</f>
        <v>Neil Tolfrey</v>
      </c>
      <c r="E13" s="3" t="str">
        <f>IF(ISBLANK(B13),"",VLOOKUP(B13,Register!$A$1:$G$351,4,FALSE))</f>
        <v>Victory AC</v>
      </c>
      <c r="F13" s="5" t="str">
        <f>IF(ISBLANK(B13),"",VLOOKUP(B13,Register!$A$1:$G$351,5,FALSE))</f>
        <v>M50</v>
      </c>
      <c r="G13" s="3">
        <f>IF($F13&lt;&gt;"",COUNTIF($F$2:$F13,$F13),"")</f>
        <v>2</v>
      </c>
      <c r="H13" s="3">
        <f>IF(X13="","",COUNTIF($X$1:$X13,X13))</f>
        <v>12</v>
      </c>
      <c r="I13" s="3">
        <f>IF(AND(E13&lt;&gt;"Unattached",E13&lt;&gt;""),COUNTIF($E$1:$E13,$E13),"")</f>
        <v>1</v>
      </c>
      <c r="K13" s="10" t="str">
        <f>IF(AND(X13="M",H13&lt;4,NOT(F13="M15")),MAX(K$2:K12)+1,IF($F13="MS",MAX(K$2:K12)+1,""))</f>
        <v/>
      </c>
      <c r="L13" s="10" t="str">
        <f>IF(AND($F13="M40",K13=""),MAX(L$2:L12)+1,"")</f>
        <v/>
      </c>
      <c r="M13" s="10">
        <f>IF(AND($F13="M50",K13=""),MAX(M$2:M12)+1,"")</f>
        <v>2</v>
      </c>
      <c r="N13" s="10" t="str">
        <f>IF(AND($F13="M60",K13=""),MAX(N$2:N12)+1,"")</f>
        <v/>
      </c>
      <c r="O13" s="10" t="str">
        <f>IF(AND($F13="M70",K13=""),MAX(O$2:O12)+1,"")</f>
        <v/>
      </c>
      <c r="P13" s="10" t="str">
        <f>IF(AND(X13="F",H13&lt;4,NOT(F13="W15")),MAX(P$2:P12)+1,IF($F13="WS",MAX(P$2:P12)+1,""))</f>
        <v/>
      </c>
      <c r="Q13" s="10" t="str">
        <f>IF(AND($F13="W40",P13=""),MAX(Q$2:Q12)+1,"")</f>
        <v/>
      </c>
      <c r="R13" s="10" t="str">
        <f>IF(AND($F13="W50",P13=""),MAX(R$2:R12)+1,"")</f>
        <v/>
      </c>
      <c r="S13" s="10" t="str">
        <f>IF(AND($F13="W60",P13=""),MAX(S$2:S12)+1,"")</f>
        <v/>
      </c>
      <c r="T13" s="10" t="str">
        <f>IF(AND($F13="W70",P13=""),MAX(T$2:T12)+1,"")</f>
        <v/>
      </c>
      <c r="U13" s="10" t="str">
        <f>IF($F13="M15",MAX(U$2:U12)+1,"")</f>
        <v/>
      </c>
      <c r="V13" s="10" t="str">
        <f>IF($F13="W15",MAX(V$2:V12)+1,"")</f>
        <v/>
      </c>
      <c r="X13" s="11" t="str">
        <f>IF(ISBLANK(B13),"",VLOOKUP(B13,Register!$A$1:$G$351,6,FALSE))</f>
        <v>M</v>
      </c>
    </row>
    <row r="14" spans="1:253" ht="12">
      <c r="A14" s="3">
        <f t="shared" si="0"/>
        <v>13</v>
      </c>
      <c r="B14" s="3">
        <v>172</v>
      </c>
      <c r="C14" s="27">
        <v>31.59</v>
      </c>
      <c r="D14" s="3" t="str">
        <f>IF(B14="","",VLOOKUP(B14,Register!$A$1:$G$351,2,FALSE)&amp;" "&amp;VLOOKUP(B14,Register!$A$1:$G$351,3,FALSE))</f>
        <v>Ian Hayward</v>
      </c>
      <c r="E14" s="3" t="str">
        <f>IF(ISBLANK(B14),"",VLOOKUP(B14,Register!$A$1:$G$351,4,FALSE))</f>
        <v>Pompey Joggers</v>
      </c>
      <c r="F14" s="5" t="str">
        <f>IF(ISBLANK(B14),"",VLOOKUP(B14,Register!$A$1:$G$351,5,FALSE))</f>
        <v>MS</v>
      </c>
      <c r="G14" s="3">
        <f>IF($F14&lt;&gt;"",COUNTIF($F$2:$F14,$F14),"")</f>
        <v>7</v>
      </c>
      <c r="H14" s="3">
        <f>IF(X14="","",COUNTIF($X$1:$X14,X14))</f>
        <v>13</v>
      </c>
      <c r="I14" s="3">
        <f>IF(AND(E14&lt;&gt;"Unattached",E14&lt;&gt;""),COUNTIF($E$1:$E14,$E14),"")</f>
        <v>1</v>
      </c>
      <c r="K14" s="10">
        <f>IF(AND(X14="M",H14&lt;4,NOT(F14="M15")),MAX(K$2:K13)+1,IF($F14="MS",MAX(K$2:K13)+1,""))</f>
        <v>8</v>
      </c>
      <c r="L14" s="10" t="str">
        <f>IF(AND($F14="M40",K14=""),MAX(L$2:L13)+1,"")</f>
        <v/>
      </c>
      <c r="M14" s="10" t="str">
        <f>IF(AND($F14="M50",K14=""),MAX(M$2:M13)+1,"")</f>
        <v/>
      </c>
      <c r="N14" s="10" t="str">
        <f>IF(AND($F14="M60",K14=""),MAX(N$2:N13)+1,"")</f>
        <v/>
      </c>
      <c r="O14" s="10" t="str">
        <f>IF(AND($F14="M70",K14=""),MAX(O$2:O13)+1,"")</f>
        <v/>
      </c>
      <c r="P14" s="10" t="str">
        <f>IF(AND(X14="F",H14&lt;4,NOT(F14="W15")),MAX(P$2:P13)+1,IF($F14="WS",MAX(P$2:P13)+1,""))</f>
        <v/>
      </c>
      <c r="Q14" s="10" t="str">
        <f>IF(AND($F14="W40",P14=""),MAX(Q$2:Q13)+1,"")</f>
        <v/>
      </c>
      <c r="R14" s="10" t="str">
        <f>IF(AND($F14="W50",P14=""),MAX(R$2:R13)+1,"")</f>
        <v/>
      </c>
      <c r="S14" s="10" t="str">
        <f>IF(AND($F14="W60",P14=""),MAX(S$2:S13)+1,"")</f>
        <v/>
      </c>
      <c r="T14" s="10" t="str">
        <f>IF(AND($F14="W70",P14=""),MAX(T$2:T13)+1,"")</f>
        <v/>
      </c>
      <c r="U14" s="10" t="str">
        <f>IF($F14="M15",MAX(U$2:U13)+1,"")</f>
        <v/>
      </c>
      <c r="V14" s="10" t="str">
        <f>IF($F14="W15",MAX(V$2:V13)+1,"")</f>
        <v/>
      </c>
      <c r="X14" s="11" t="str">
        <f>IF(ISBLANK(B14),"",VLOOKUP(B14,Register!$A$1:$G$351,6,FALSE))</f>
        <v>M</v>
      </c>
    </row>
    <row r="15" spans="1:253" ht="12">
      <c r="A15" s="3">
        <f t="shared" si="0"/>
        <v>14</v>
      </c>
      <c r="B15" s="3">
        <v>17</v>
      </c>
      <c r="C15" s="27">
        <v>32.03</v>
      </c>
      <c r="D15" s="3" t="str">
        <f>IF(B15="","",VLOOKUP(B15,Register!$A$1:$G$351,2,FALSE)&amp;" "&amp;VLOOKUP(B15,Register!$A$1:$G$351,3,FALSE))</f>
        <v>Matt  Gill</v>
      </c>
      <c r="E15" s="3" t="str">
        <f>IF(ISBLANK(B15),"",VLOOKUP(B15,Register!$A$1:$G$351,4,FALSE))</f>
        <v>Victory AC</v>
      </c>
      <c r="F15" s="5" t="str">
        <f>IF(ISBLANK(B15),"",VLOOKUP(B15,Register!$A$1:$G$351,5,FALSE))</f>
        <v>MS</v>
      </c>
      <c r="G15" s="3">
        <f>IF($F15&lt;&gt;"",COUNTIF($F$2:$F15,$F15),"")</f>
        <v>8</v>
      </c>
      <c r="H15" s="3">
        <f>IF(X15="","",COUNTIF($X$1:$X15,X15))</f>
        <v>14</v>
      </c>
      <c r="I15" s="3">
        <f>IF(AND(E15&lt;&gt;"Unattached",E15&lt;&gt;""),COUNTIF($E$1:$E15,$E15),"")</f>
        <v>2</v>
      </c>
      <c r="K15" s="10">
        <f>IF(AND(X15="M",H15&lt;4,NOT(F15="M15")),MAX(K$2:K14)+1,IF($F15="MS",MAX(K$2:K14)+1,""))</f>
        <v>9</v>
      </c>
      <c r="L15" s="10" t="str">
        <f>IF(AND($F15="M40",K15=""),MAX(L$2:L14)+1,"")</f>
        <v/>
      </c>
      <c r="M15" s="10" t="str">
        <f>IF(AND($F15="M50",K15=""),MAX(M$2:M14)+1,"")</f>
        <v/>
      </c>
      <c r="N15" s="10" t="str">
        <f>IF(AND($F15="M60",K15=""),MAX(N$2:N14)+1,"")</f>
        <v/>
      </c>
      <c r="O15" s="10" t="str">
        <f>IF(AND($F15="M70",K15=""),MAX(O$2:O14)+1,"")</f>
        <v/>
      </c>
      <c r="P15" s="10" t="str">
        <f>IF(AND(X15="F",H15&lt;4,NOT(F15="W15")),MAX(P$2:P14)+1,IF($F15="WS",MAX(P$2:P14)+1,""))</f>
        <v/>
      </c>
      <c r="Q15" s="10" t="str">
        <f>IF(AND($F15="W40",P15=""),MAX(Q$2:Q14)+1,"")</f>
        <v/>
      </c>
      <c r="R15" s="10" t="str">
        <f>IF(AND($F15="W50",P15=""),MAX(R$2:R14)+1,"")</f>
        <v/>
      </c>
      <c r="S15" s="10" t="str">
        <f>IF(AND($F15="W60",P15=""),MAX(S$2:S14)+1,"")</f>
        <v/>
      </c>
      <c r="T15" s="10" t="str">
        <f>IF(AND($F15="W70",P15=""),MAX(T$2:T14)+1,"")</f>
        <v/>
      </c>
      <c r="U15" s="10" t="str">
        <f>IF($F15="M15",MAX(U$2:U14)+1,"")</f>
        <v/>
      </c>
      <c r="V15" s="10" t="str">
        <f>IF($F15="W15",MAX(V$2:V14)+1,"")</f>
        <v/>
      </c>
      <c r="X15" s="11" t="str">
        <f>IF(ISBLANK(B15),"",VLOOKUP(B15,Register!$A$1:$G$351,6,FALSE))</f>
        <v>M</v>
      </c>
    </row>
    <row r="16" spans="1:253" ht="12">
      <c r="A16" s="3">
        <f t="shared" si="0"/>
        <v>15</v>
      </c>
      <c r="B16" s="3">
        <v>86</v>
      </c>
      <c r="C16" s="27">
        <v>32.26</v>
      </c>
      <c r="D16" s="3" t="str">
        <f>IF(B16="","",VLOOKUP(B16,Register!$A$1:$G$351,2,FALSE)&amp;" "&amp;VLOOKUP(B16,Register!$A$1:$G$351,3,FALSE))</f>
        <v>Phil Guest</v>
      </c>
      <c r="E16" s="3" t="str">
        <f>IF(ISBLANK(B16),"",VLOOKUP(B16,Register!$A$1:$G$351,4,FALSE))</f>
        <v>Pompey Joggers</v>
      </c>
      <c r="F16" s="5" t="str">
        <f>IF(ISBLANK(B16),"",VLOOKUP(B16,Register!$A$1:$G$351,5,FALSE))</f>
        <v>M60</v>
      </c>
      <c r="G16" s="3">
        <f>IF($F16&lt;&gt;"",COUNTIF($F$2:$F16,$F16),"")</f>
        <v>1</v>
      </c>
      <c r="H16" s="3">
        <f>IF(X16="","",COUNTIF($X$1:$X16,X16))</f>
        <v>15</v>
      </c>
      <c r="I16" s="3">
        <f>IF(AND(E16&lt;&gt;"Unattached",E16&lt;&gt;""),COUNTIF($E$1:$E16,$E16),"")</f>
        <v>2</v>
      </c>
      <c r="K16" s="10" t="str">
        <f>IF(AND(X16="M",H16&lt;4,NOT(F16="M15")),MAX(K$2:K15)+1,IF($F16="MS",MAX(K$2:K15)+1,""))</f>
        <v/>
      </c>
      <c r="L16" s="10" t="str">
        <f>IF(AND($F16="M40",K16=""),MAX(L$2:L15)+1,"")</f>
        <v/>
      </c>
      <c r="M16" s="10" t="str">
        <f>IF(AND($F16="M50",K16=""),MAX(M$2:M15)+1,"")</f>
        <v/>
      </c>
      <c r="N16" s="10">
        <f>IF(AND($F16="M60",K16=""),MAX(N$2:N15)+1,"")</f>
        <v>1</v>
      </c>
      <c r="O16" s="10" t="str">
        <f>IF(AND($F16="M70",K16=""),MAX(O$2:O15)+1,"")</f>
        <v/>
      </c>
      <c r="P16" s="10" t="str">
        <f>IF(AND(X16="F",H16&lt;4,NOT(F16="W15")),MAX(P$2:P15)+1,IF($F16="WS",MAX(P$2:P15)+1,""))</f>
        <v/>
      </c>
      <c r="Q16" s="10" t="str">
        <f>IF(AND($F16="W40",P16=""),MAX(Q$2:Q15)+1,"")</f>
        <v/>
      </c>
      <c r="R16" s="10" t="str">
        <f>IF(AND($F16="W50",P16=""),MAX(R$2:R15)+1,"")</f>
        <v/>
      </c>
      <c r="S16" s="10" t="str">
        <f>IF(AND($F16="W60",P16=""),MAX(S$2:S15)+1,"")</f>
        <v/>
      </c>
      <c r="T16" s="10" t="str">
        <f>IF(AND($F16="W70",P16=""),MAX(T$2:T15)+1,"")</f>
        <v/>
      </c>
      <c r="U16" s="10" t="str">
        <f>IF($F16="M15",MAX(U$2:U15)+1,"")</f>
        <v/>
      </c>
      <c r="V16" s="10" t="str">
        <f>IF($F16="W15",MAX(V$2:V15)+1,"")</f>
        <v/>
      </c>
      <c r="X16" s="11" t="str">
        <f>IF(ISBLANK(B16),"",VLOOKUP(B16,Register!$A$1:$G$351,6,FALSE))</f>
        <v>M</v>
      </c>
    </row>
    <row r="17" spans="1:24" ht="12">
      <c r="A17" s="3">
        <f t="shared" si="0"/>
        <v>16</v>
      </c>
      <c r="B17" s="3">
        <v>70</v>
      </c>
      <c r="C17" s="27">
        <v>32.28</v>
      </c>
      <c r="D17" s="3" t="str">
        <f>IF(B17="","",VLOOKUP(B17,Register!$A$1:$G$351,2,FALSE)&amp;" "&amp;VLOOKUP(B17,Register!$A$1:$G$351,3,FALSE))</f>
        <v>Daniel Shawyer</v>
      </c>
      <c r="E17" s="3" t="str">
        <f>IF(ISBLANK(B17),"",VLOOKUP(B17,Register!$A$1:$G$351,4,FALSE))</f>
        <v>Denmead Striders</v>
      </c>
      <c r="F17" s="5" t="str">
        <f>IF(ISBLANK(B17),"",VLOOKUP(B17,Register!$A$1:$G$351,5,FALSE))</f>
        <v>MS</v>
      </c>
      <c r="G17" s="3">
        <f>IF($F17&lt;&gt;"",COUNTIF($F$2:$F17,$F17),"")</f>
        <v>9</v>
      </c>
      <c r="H17" s="3">
        <f>IF(X17="","",COUNTIF($X$1:$X17,X17))</f>
        <v>16</v>
      </c>
      <c r="I17" s="3">
        <f>IF(AND(E17&lt;&gt;"Unattached",E17&lt;&gt;""),COUNTIF($E$1:$E17,$E17),"")</f>
        <v>8</v>
      </c>
      <c r="K17" s="10">
        <f>IF(AND(X17="M",H17&lt;4,NOT(F17="M15")),MAX(K$2:K16)+1,IF($F17="MS",MAX(K$2:K16)+1,""))</f>
        <v>10</v>
      </c>
      <c r="L17" s="10" t="str">
        <f>IF(AND($F17="M40",K17=""),MAX(L$2:L16)+1,"")</f>
        <v/>
      </c>
      <c r="M17" s="10" t="str">
        <f>IF(AND($F17="M50",K17=""),MAX(M$2:M16)+1,"")</f>
        <v/>
      </c>
      <c r="N17" s="10" t="str">
        <f>IF(AND($F17="M60",K17=""),MAX(N$2:N16)+1,"")</f>
        <v/>
      </c>
      <c r="O17" s="10" t="str">
        <f>IF(AND($F17="M70",K17=""),MAX(O$2:O16)+1,"")</f>
        <v/>
      </c>
      <c r="P17" s="10" t="str">
        <f>IF(AND(X17="F",H17&lt;4,NOT(F17="W15")),MAX(P$2:P16)+1,IF($F17="WS",MAX(P$2:P16)+1,""))</f>
        <v/>
      </c>
      <c r="Q17" s="10" t="str">
        <f>IF(AND($F17="W40",P17=""),MAX(Q$2:Q16)+1,"")</f>
        <v/>
      </c>
      <c r="R17" s="10" t="str">
        <f>IF(AND($F17="W50",P17=""),MAX(R$2:R16)+1,"")</f>
        <v/>
      </c>
      <c r="S17" s="10" t="str">
        <f>IF(AND($F17="W60",P17=""),MAX(S$2:S16)+1,"")</f>
        <v/>
      </c>
      <c r="T17" s="10" t="str">
        <f>IF(AND($F17="W70",P17=""),MAX(T$2:T16)+1,"")</f>
        <v/>
      </c>
      <c r="U17" s="10" t="str">
        <f>IF($F17="M15",MAX(U$2:U16)+1,"")</f>
        <v/>
      </c>
      <c r="V17" s="10" t="str">
        <f>IF($F17="W15",MAX(V$2:V16)+1,"")</f>
        <v/>
      </c>
      <c r="X17" s="11" t="str">
        <f>IF(ISBLANK(B17),"",VLOOKUP(B17,Register!$A$1:$G$351,6,FALSE))</f>
        <v>M</v>
      </c>
    </row>
    <row r="18" spans="1:24" ht="12">
      <c r="A18" s="3">
        <f t="shared" si="0"/>
        <v>17</v>
      </c>
      <c r="B18" s="3">
        <v>347</v>
      </c>
      <c r="C18" s="27">
        <v>32.29</v>
      </c>
      <c r="D18" s="3" t="str">
        <f>IF(B18="","",VLOOKUP(B18,Register!$A$1:$G$351,2,FALSE)&amp;" "&amp;VLOOKUP(B18,Register!$A$1:$G$351,3,FALSE))</f>
        <v>Chris Cornwell</v>
      </c>
      <c r="E18" s="3" t="str">
        <f>IF(ISBLANK(B18),"",VLOOKUP(B18,Register!$A$1:$G$351,4,FALSE))</f>
        <v>Denmead Striders</v>
      </c>
      <c r="F18" s="5" t="str">
        <f>IF(ISBLANK(B18),"",VLOOKUP(B18,Register!$A$1:$G$351,5,FALSE))</f>
        <v>MS</v>
      </c>
      <c r="G18" s="3">
        <f>IF($F18&lt;&gt;"",COUNTIF($F$2:$F18,$F18),"")</f>
        <v>10</v>
      </c>
      <c r="H18" s="3">
        <f>IF(X18="","",COUNTIF($X$1:$X18,X18))</f>
        <v>17</v>
      </c>
      <c r="I18" s="3">
        <f>IF(AND(E18&lt;&gt;"Unattached",E18&lt;&gt;""),COUNTIF($E$1:$E18,$E18),"")</f>
        <v>9</v>
      </c>
      <c r="K18" s="10">
        <f>IF(AND(X18="M",H18&lt;4,NOT(F18="M15")),MAX(K$2:K17)+1,IF($F18="MS",MAX(K$2:K17)+1,""))</f>
        <v>11</v>
      </c>
      <c r="L18" s="10" t="str">
        <f>IF(AND($F18="M40",K18=""),MAX(L$2:L17)+1,"")</f>
        <v/>
      </c>
      <c r="M18" s="10" t="str">
        <f>IF(AND($F18="M50",K18=""),MAX(M$2:M17)+1,"")</f>
        <v/>
      </c>
      <c r="N18" s="10" t="str">
        <f>IF(AND($F18="M60",K18=""),MAX(N$2:N17)+1,"")</f>
        <v/>
      </c>
      <c r="O18" s="10" t="str">
        <f>IF(AND($F18="M70",K18=""),MAX(O$2:O17)+1,"")</f>
        <v/>
      </c>
      <c r="P18" s="10" t="str">
        <f>IF(AND(X18="F",H18&lt;4,NOT(F18="W15")),MAX(P$2:P17)+1,IF($F18="WS",MAX(P$2:P17)+1,""))</f>
        <v/>
      </c>
      <c r="Q18" s="10" t="str">
        <f>IF(AND($F18="W40",P18=""),MAX(Q$2:Q17)+1,"")</f>
        <v/>
      </c>
      <c r="R18" s="10" t="str">
        <f>IF(AND($F18="W50",P18=""),MAX(R$2:R17)+1,"")</f>
        <v/>
      </c>
      <c r="S18" s="10" t="str">
        <f>IF(AND($F18="W60",P18=""),MAX(S$2:S17)+1,"")</f>
        <v/>
      </c>
      <c r="T18" s="10" t="str">
        <f>IF(AND($F18="W70",P18=""),MAX(T$2:T17)+1,"")</f>
        <v/>
      </c>
      <c r="U18" s="10" t="str">
        <f>IF($F18="M15",MAX(U$2:U17)+1,"")</f>
        <v/>
      </c>
      <c r="V18" s="10" t="str">
        <f>IF($F18="W15",MAX(V$2:V17)+1,"")</f>
        <v/>
      </c>
      <c r="X18" s="11" t="str">
        <f>IF(ISBLANK(B18),"",VLOOKUP(B18,Register!$A$1:$G$351,6,FALSE))</f>
        <v>M</v>
      </c>
    </row>
    <row r="19" spans="1:24" ht="12">
      <c r="A19" s="3">
        <f t="shared" si="0"/>
        <v>18</v>
      </c>
      <c r="B19" s="3">
        <v>194</v>
      </c>
      <c r="C19" s="27">
        <v>32.299999999999997</v>
      </c>
      <c r="D19" s="3" t="str">
        <f>IF(B19="","",VLOOKUP(B19,Register!$A$1:$G$351,2,FALSE)&amp;" "&amp;VLOOKUP(B19,Register!$A$1:$G$351,3,FALSE))</f>
        <v>Lucy Mapp</v>
      </c>
      <c r="E19" s="3" t="str">
        <f>IF(ISBLANK(B19),"",VLOOKUP(B19,Register!$A$1:$G$351,4,FALSE))</f>
        <v>Lordshill RR</v>
      </c>
      <c r="F19" s="5" t="str">
        <f>IF(ISBLANK(B19),"",VLOOKUP(B19,Register!$A$1:$G$351,5,FALSE))</f>
        <v>WS</v>
      </c>
      <c r="G19" s="3">
        <f>IF($F19&lt;&gt;"",COUNTIF($F$2:$F19,$F19),"")</f>
        <v>1</v>
      </c>
      <c r="H19" s="3">
        <f>IF(X19="","",COUNTIF($X$1:$X19,X19))</f>
        <v>1</v>
      </c>
      <c r="I19" s="3">
        <f>IF(AND(E19&lt;&gt;"Unattached",E19&lt;&gt;""),COUNTIF($E$1:$E19,$E19),"")</f>
        <v>2</v>
      </c>
      <c r="K19" s="10" t="str">
        <f>IF(AND(X19="M",H19&lt;4,NOT(F19="M15")),MAX(K$2:K18)+1,IF($F19="MS",MAX(K$2:K18)+1,""))</f>
        <v/>
      </c>
      <c r="L19" s="10" t="str">
        <f>IF(AND($F19="M40",K19=""),MAX(L$2:L18)+1,"")</f>
        <v/>
      </c>
      <c r="M19" s="10" t="str">
        <f>IF(AND($F19="M50",K19=""),MAX(M$2:M18)+1,"")</f>
        <v/>
      </c>
      <c r="N19" s="10" t="str">
        <f>IF(AND($F19="M60",K19=""),MAX(N$2:N18)+1,"")</f>
        <v/>
      </c>
      <c r="O19" s="10" t="str">
        <f>IF(AND($F19="M70",K19=""),MAX(O$2:O18)+1,"")</f>
        <v/>
      </c>
      <c r="P19" s="10">
        <f>IF(AND(X19="F",H19&lt;4,NOT(F19="W15")),MAX(P$2:P18)+1,IF($F19="WS",MAX(P$2:P18)+1,""))</f>
        <v>1</v>
      </c>
      <c r="Q19" s="10" t="str">
        <f>IF(AND($F19="W40",P19=""),MAX(Q$2:Q18)+1,"")</f>
        <v/>
      </c>
      <c r="R19" s="10" t="str">
        <f>IF(AND($F19="W50",P19=""),MAX(R$2:R18)+1,"")</f>
        <v/>
      </c>
      <c r="S19" s="10" t="str">
        <f>IF(AND($F19="W60",P19=""),MAX(S$2:S18)+1,"")</f>
        <v/>
      </c>
      <c r="T19" s="10" t="str">
        <f>IF(AND($F19="W70",P19=""),MAX(T$2:T18)+1,"")</f>
        <v/>
      </c>
      <c r="U19" s="10" t="str">
        <f>IF($F19="M15",MAX(U$2:U18)+1,"")</f>
        <v/>
      </c>
      <c r="V19" s="10" t="str">
        <f>IF($F19="W15",MAX(V$2:V18)+1,"")</f>
        <v/>
      </c>
      <c r="X19" s="11" t="str">
        <f>IF(ISBLANK(B19),"",VLOOKUP(B19,Register!$A$1:$G$351,6,FALSE))</f>
        <v>F</v>
      </c>
    </row>
    <row r="20" spans="1:24" ht="12">
      <c r="A20" s="3">
        <f t="shared" si="0"/>
        <v>19</v>
      </c>
      <c r="B20" s="3">
        <v>242</v>
      </c>
      <c r="C20" s="27">
        <v>32.4</v>
      </c>
      <c r="D20" s="3" t="str">
        <f>IF(B20="","",VLOOKUP(B20,Register!$A$1:$G$351,2,FALSE)&amp;" "&amp;VLOOKUP(B20,Register!$A$1:$G$351,3,FALSE))</f>
        <v>Karen Andrews</v>
      </c>
      <c r="E20" s="3" t="str">
        <f>IF(ISBLANK(B20),"",VLOOKUP(B20,Register!$A$1:$G$351,4,FALSE))</f>
        <v>Hedge End Runners</v>
      </c>
      <c r="F20" s="5" t="str">
        <f>IF(ISBLANK(B20),"",VLOOKUP(B20,Register!$A$1:$G$351,5,FALSE))</f>
        <v>WS</v>
      </c>
      <c r="G20" s="3">
        <f>IF($F20&lt;&gt;"",COUNTIF($F$2:$F20,$F20),"")</f>
        <v>2</v>
      </c>
      <c r="H20" s="3">
        <f>IF(X20="","",COUNTIF($X$1:$X20,X20))</f>
        <v>2</v>
      </c>
      <c r="I20" s="3">
        <f>IF(AND(E20&lt;&gt;"Unattached",E20&lt;&gt;""),COUNTIF($E$1:$E20,$E20),"")</f>
        <v>1</v>
      </c>
      <c r="K20" s="10" t="str">
        <f>IF(AND(X20="M",H20&lt;4,NOT(F20="M15")),MAX(K$2:K19)+1,IF($F20="MS",MAX(K$2:K19)+1,""))</f>
        <v/>
      </c>
      <c r="L20" s="10" t="str">
        <f>IF(AND($F20="M40",K20=""),MAX(L$2:L19)+1,"")</f>
        <v/>
      </c>
      <c r="M20" s="10" t="str">
        <f>IF(AND($F20="M50",K20=""),MAX(M$2:M19)+1,"")</f>
        <v/>
      </c>
      <c r="N20" s="10" t="str">
        <f>IF(AND($F20="M60",K20=""),MAX(N$2:N19)+1,"")</f>
        <v/>
      </c>
      <c r="O20" s="10" t="str">
        <f>IF(AND($F20="M70",K20=""),MAX(O$2:O19)+1,"")</f>
        <v/>
      </c>
      <c r="P20" s="10">
        <f>IF(AND(X20="F",H20&lt;4,NOT(F20="W15")),MAX(P$2:P19)+1,IF($F20="WS",MAX(P$2:P19)+1,""))</f>
        <v>2</v>
      </c>
      <c r="Q20" s="10" t="str">
        <f>IF(AND($F20="W40",P20=""),MAX(Q$2:Q19)+1,"")</f>
        <v/>
      </c>
      <c r="R20" s="10" t="str">
        <f>IF(AND($F20="W50",P20=""),MAX(R$2:R19)+1,"")</f>
        <v/>
      </c>
      <c r="S20" s="10" t="str">
        <f>IF(AND($F20="W60",P20=""),MAX(S$2:S19)+1,"")</f>
        <v/>
      </c>
      <c r="T20" s="10" t="str">
        <f>IF(AND($F20="W70",P20=""),MAX(T$2:T19)+1,"")</f>
        <v/>
      </c>
      <c r="U20" s="10" t="str">
        <f>IF($F20="M15",MAX(U$2:U19)+1,"")</f>
        <v/>
      </c>
      <c r="V20" s="10" t="str">
        <f>IF($F20="W15",MAX(V$2:V19)+1,"")</f>
        <v/>
      </c>
      <c r="X20" s="11" t="str">
        <f>IF(ISBLANK(B20),"",VLOOKUP(B20,Register!$A$1:$G$351,6,FALSE))</f>
        <v>F</v>
      </c>
    </row>
    <row r="21" spans="1:24" ht="12">
      <c r="A21" s="3">
        <f t="shared" si="0"/>
        <v>20</v>
      </c>
      <c r="B21" s="3">
        <v>255</v>
      </c>
      <c r="C21" s="27">
        <v>32.51</v>
      </c>
      <c r="D21" s="3" t="str">
        <f>IF(B21="","",VLOOKUP(B21,Register!$A$1:$G$351,2,FALSE)&amp;" "&amp;VLOOKUP(B21,Register!$A$1:$G$351,3,FALSE))</f>
        <v>Mark Ferguson</v>
      </c>
      <c r="E21" s="3" t="str">
        <f>IF(ISBLANK(B21),"",VLOOKUP(B21,Register!$A$1:$G$351,4,FALSE))</f>
        <v>Portsmouth AC</v>
      </c>
      <c r="F21" s="5" t="str">
        <f>IF(ISBLANK(B21),"",VLOOKUP(B21,Register!$A$1:$G$351,5,FALSE))</f>
        <v>M40</v>
      </c>
      <c r="G21" s="3">
        <f>IF($F21&lt;&gt;"",COUNTIF($F$2:$F21,$F21),"")</f>
        <v>3</v>
      </c>
      <c r="H21" s="3">
        <f>IF(X21="","",COUNTIF($X$1:$X21,X21))</f>
        <v>18</v>
      </c>
      <c r="I21" s="3">
        <f>IF(AND(E21&lt;&gt;"Unattached",E21&lt;&gt;""),COUNTIF($E$1:$E21,$E21),"")</f>
        <v>2</v>
      </c>
      <c r="K21" s="10" t="str">
        <f>IF(AND(X21="M",H21&lt;4,NOT(F21="M15")),MAX(K$2:K20)+1,IF($F21="MS",MAX(K$2:K20)+1,""))</f>
        <v/>
      </c>
      <c r="L21" s="10">
        <f>IF(AND($F21="M40",K21=""),MAX(L$2:L20)+1,"")</f>
        <v>2</v>
      </c>
      <c r="M21" s="10" t="str">
        <f>IF(AND($F21="M50",K21=""),MAX(M$2:M20)+1,"")</f>
        <v/>
      </c>
      <c r="N21" s="10" t="str">
        <f>IF(AND($F21="M60",K21=""),MAX(N$2:N20)+1,"")</f>
        <v/>
      </c>
      <c r="O21" s="10" t="str">
        <f>IF(AND($F21="M70",K21=""),MAX(O$2:O20)+1,"")</f>
        <v/>
      </c>
      <c r="P21" s="10" t="str">
        <f>IF(AND(X21="F",H21&lt;4,NOT(F21="W15")),MAX(P$2:P20)+1,IF($F21="WS",MAX(P$2:P20)+1,""))</f>
        <v/>
      </c>
      <c r="Q21" s="10" t="str">
        <f>IF(AND($F21="W40",P21=""),MAX(Q$2:Q20)+1,"")</f>
        <v/>
      </c>
      <c r="R21" s="10" t="str">
        <f>IF(AND($F21="W50",P21=""),MAX(R$2:R20)+1,"")</f>
        <v/>
      </c>
      <c r="S21" s="10" t="str">
        <f>IF(AND($F21="W60",P21=""),MAX(S$2:S20)+1,"")</f>
        <v/>
      </c>
      <c r="T21" s="10" t="str">
        <f>IF(AND($F21="W70",P21=""),MAX(T$2:T20)+1,"")</f>
        <v/>
      </c>
      <c r="U21" s="10" t="str">
        <f>IF($F21="M15",MAX(U$2:U20)+1,"")</f>
        <v/>
      </c>
      <c r="V21" s="10" t="str">
        <f>IF($F21="W15",MAX(V$2:V20)+1,"")</f>
        <v/>
      </c>
      <c r="X21" s="11" t="str">
        <f>IF(ISBLANK(B21),"",VLOOKUP(B21,Register!$A$1:$G$351,6,FALSE))</f>
        <v>M</v>
      </c>
    </row>
    <row r="22" spans="1:24" ht="12">
      <c r="A22" s="3">
        <f t="shared" si="0"/>
        <v>21</v>
      </c>
      <c r="B22" s="3">
        <v>268</v>
      </c>
      <c r="C22" s="27">
        <v>32.54</v>
      </c>
      <c r="D22" s="3" t="str">
        <f>IF(B22="","",VLOOKUP(B22,Register!$A$1:$G$351,2,FALSE)&amp;" "&amp;VLOOKUP(B22,Register!$A$1:$G$351,3,FALSE))</f>
        <v>Paul Saunders</v>
      </c>
      <c r="E22" s="3" t="str">
        <f>IF(ISBLANK(B22),"",VLOOKUP(B22,Register!$A$1:$G$351,4,FALSE))</f>
        <v>Unattached</v>
      </c>
      <c r="F22" s="5" t="str">
        <f>IF(ISBLANK(B22),"",VLOOKUP(B22,Register!$A$1:$G$351,5,FALSE))</f>
        <v>MS</v>
      </c>
      <c r="G22" s="3">
        <f>IF($F22&lt;&gt;"",COUNTIF($F$2:$F22,$F22),"")</f>
        <v>11</v>
      </c>
      <c r="H22" s="3">
        <f>IF(X22="","",COUNTIF($X$1:$X22,X22))</f>
        <v>19</v>
      </c>
      <c r="I22" s="3" t="str">
        <f>IF(AND(E22&lt;&gt;"Unattached",E22&lt;&gt;""),COUNTIF($E$1:$E22,$E22),"")</f>
        <v/>
      </c>
      <c r="K22" s="10">
        <f>IF(AND(X22="M",H22&lt;4,NOT(F22="M15")),MAX(K$2:K21)+1,IF($F22="MS",MAX(K$2:K21)+1,""))</f>
        <v>12</v>
      </c>
      <c r="L22" s="10" t="str">
        <f>IF(AND($F22="M40",K22=""),MAX(L$2:L21)+1,"")</f>
        <v/>
      </c>
      <c r="M22" s="10" t="str">
        <f>IF(AND($F22="M50",K22=""),MAX(M$2:M21)+1,"")</f>
        <v/>
      </c>
      <c r="N22" s="10" t="str">
        <f>IF(AND($F22="M60",K22=""),MAX(N$2:N21)+1,"")</f>
        <v/>
      </c>
      <c r="O22" s="10" t="str">
        <f>IF(AND($F22="M70",K22=""),MAX(O$2:O21)+1,"")</f>
        <v/>
      </c>
      <c r="P22" s="10" t="str">
        <f>IF(AND(X22="F",H22&lt;4,NOT(F22="W15")),MAX(P$2:P21)+1,IF($F22="WS",MAX(P$2:P21)+1,""))</f>
        <v/>
      </c>
      <c r="Q22" s="10" t="str">
        <f>IF(AND($F22="W40",P22=""),MAX(Q$2:Q21)+1,"")</f>
        <v/>
      </c>
      <c r="R22" s="10" t="str">
        <f>IF(AND($F22="W50",P22=""),MAX(R$2:R21)+1,"")</f>
        <v/>
      </c>
      <c r="S22" s="10" t="str">
        <f>IF(AND($F22="W60",P22=""),MAX(S$2:S21)+1,"")</f>
        <v/>
      </c>
      <c r="T22" s="10" t="str">
        <f>IF(AND($F22="W70",P22=""),MAX(T$2:T21)+1,"")</f>
        <v/>
      </c>
      <c r="U22" s="10" t="str">
        <f>IF($F22="M15",MAX(U$2:U21)+1,"")</f>
        <v/>
      </c>
      <c r="V22" s="10" t="str">
        <f>IF($F22="W15",MAX(V$2:V21)+1,"")</f>
        <v/>
      </c>
      <c r="X22" s="11" t="str">
        <f>IF(ISBLANK(B22),"",VLOOKUP(B22,Register!$A$1:$G$351,6,FALSE))</f>
        <v>M</v>
      </c>
    </row>
    <row r="23" spans="1:24" ht="12">
      <c r="A23" s="3">
        <f t="shared" si="0"/>
        <v>22</v>
      </c>
      <c r="B23" s="3">
        <v>175</v>
      </c>
      <c r="C23" s="27">
        <v>32.590000000000003</v>
      </c>
      <c r="D23" s="3" t="str">
        <f>IF(B23="","",VLOOKUP(B23,Register!$A$1:$G$351,2,FALSE)&amp;" "&amp;VLOOKUP(B23,Register!$A$1:$G$351,3,FALSE))</f>
        <v>Dan Starkey</v>
      </c>
      <c r="E23" s="3" t="str">
        <f>IF(ISBLANK(B23),"",VLOOKUP(B23,Register!$A$1:$G$351,4,FALSE))</f>
        <v>Denmead Striders</v>
      </c>
      <c r="F23" s="5" t="str">
        <f>IF(ISBLANK(B23),"",VLOOKUP(B23,Register!$A$1:$G$351,5,FALSE))</f>
        <v>MS</v>
      </c>
      <c r="G23" s="3">
        <f>IF($F23&lt;&gt;"",COUNTIF($F$2:$F23,$F23),"")</f>
        <v>12</v>
      </c>
      <c r="H23" s="3">
        <f>IF(X23="","",COUNTIF($X$1:$X23,X23))</f>
        <v>20</v>
      </c>
      <c r="I23" s="3">
        <f>IF(AND(E23&lt;&gt;"Unattached",E23&lt;&gt;""),COUNTIF($E$1:$E23,$E23),"")</f>
        <v>10</v>
      </c>
      <c r="K23" s="10">
        <f>IF(AND(X23="M",H23&lt;4,NOT(F23="M15")),MAX(K$2:K22)+1,IF($F23="MS",MAX(K$2:K22)+1,""))</f>
        <v>13</v>
      </c>
      <c r="L23" s="10" t="str">
        <f>IF(AND($F23="M40",K23=""),MAX(L$2:L22)+1,"")</f>
        <v/>
      </c>
      <c r="M23" s="10" t="str">
        <f>IF(AND($F23="M50",K23=""),MAX(M$2:M22)+1,"")</f>
        <v/>
      </c>
      <c r="N23" s="10" t="str">
        <f>IF(AND($F23="M60",K23=""),MAX(N$2:N22)+1,"")</f>
        <v/>
      </c>
      <c r="O23" s="10" t="str">
        <f>IF(AND($F23="M70",K23=""),MAX(O$2:O22)+1,"")</f>
        <v/>
      </c>
      <c r="P23" s="10" t="str">
        <f>IF(AND(X23="F",H23&lt;4,NOT(F23="W15")),MAX(P$2:P22)+1,IF($F23="WS",MAX(P$2:P22)+1,""))</f>
        <v/>
      </c>
      <c r="Q23" s="10" t="str">
        <f>IF(AND($F23="W40",P23=""),MAX(Q$2:Q22)+1,"")</f>
        <v/>
      </c>
      <c r="R23" s="10" t="str">
        <f>IF(AND($F23="W50",P23=""),MAX(R$2:R22)+1,"")</f>
        <v/>
      </c>
      <c r="S23" s="10" t="str">
        <f>IF(AND($F23="W60",P23=""),MAX(S$2:S22)+1,"")</f>
        <v/>
      </c>
      <c r="T23" s="10" t="str">
        <f>IF(AND($F23="W70",P23=""),MAX(T$2:T22)+1,"")</f>
        <v/>
      </c>
      <c r="U23" s="10" t="str">
        <f>IF($F23="M15",MAX(U$2:U22)+1,"")</f>
        <v/>
      </c>
      <c r="V23" s="10" t="str">
        <f>IF($F23="W15",MAX(V$2:V22)+1,"")</f>
        <v/>
      </c>
      <c r="X23" s="11" t="str">
        <f>IF(ISBLANK(B23),"",VLOOKUP(B23,Register!$A$1:$G$351,6,FALSE))</f>
        <v>M</v>
      </c>
    </row>
    <row r="24" spans="1:24" ht="12">
      <c r="A24" s="3">
        <f t="shared" si="0"/>
        <v>23</v>
      </c>
      <c r="B24" s="3">
        <v>337</v>
      </c>
      <c r="C24" s="27">
        <v>33.049999999999997</v>
      </c>
      <c r="D24" s="3" t="str">
        <f>IF(B24="","",VLOOKUP(B24,Register!$A$1:$G$351,2,FALSE)&amp;" "&amp;VLOOKUP(B24,Register!$A$1:$G$351,3,FALSE))</f>
        <v>Paul Bullen</v>
      </c>
      <c r="E24" s="3" t="str">
        <f>IF(ISBLANK(B24),"",VLOOKUP(B24,Register!$A$1:$G$351,4,FALSE))</f>
        <v>Totton RC</v>
      </c>
      <c r="F24" s="5" t="str">
        <f>IF(ISBLANK(B24),"",VLOOKUP(B24,Register!$A$1:$G$351,5,FALSE))</f>
        <v>MS</v>
      </c>
      <c r="G24" s="3">
        <f>IF($F24&lt;&gt;"",COUNTIF($F$2:$F24,$F24),"")</f>
        <v>13</v>
      </c>
      <c r="H24" s="3">
        <f>IF(X24="","",COUNTIF($X$1:$X24,X24))</f>
        <v>21</v>
      </c>
      <c r="I24" s="3">
        <f>IF(AND(E24&lt;&gt;"Unattached",E24&lt;&gt;""),COUNTIF($E$1:$E24,$E24),"")</f>
        <v>1</v>
      </c>
      <c r="K24" s="10">
        <f>IF(AND(X24="M",H24&lt;4,NOT(F24="M15")),MAX(K$2:K23)+1,IF($F24="MS",MAX(K$2:K23)+1,""))</f>
        <v>14</v>
      </c>
      <c r="L24" s="10" t="str">
        <f>IF(AND($F24="M40",K24=""),MAX(L$2:L23)+1,"")</f>
        <v/>
      </c>
      <c r="M24" s="10" t="str">
        <f>IF(AND($F24="M50",K24=""),MAX(M$2:M23)+1,"")</f>
        <v/>
      </c>
      <c r="N24" s="10" t="str">
        <f>IF(AND($F24="M60",K24=""),MAX(N$2:N23)+1,"")</f>
        <v/>
      </c>
      <c r="O24" s="10" t="str">
        <f>IF(AND($F24="M70",K24=""),MAX(O$2:O23)+1,"")</f>
        <v/>
      </c>
      <c r="P24" s="10" t="str">
        <f>IF(AND(X24="F",H24&lt;4,NOT(F24="W15")),MAX(P$2:P23)+1,IF($F24="WS",MAX(P$2:P23)+1,""))</f>
        <v/>
      </c>
      <c r="Q24" s="10" t="str">
        <f>IF(AND($F24="W40",P24=""),MAX(Q$2:Q23)+1,"")</f>
        <v/>
      </c>
      <c r="R24" s="10" t="str">
        <f>IF(AND($F24="W50",P24=""),MAX(R$2:R23)+1,"")</f>
        <v/>
      </c>
      <c r="S24" s="10" t="str">
        <f>IF(AND($F24="W60",P24=""),MAX(S$2:S23)+1,"")</f>
        <v/>
      </c>
      <c r="T24" s="10" t="str">
        <f>IF(AND($F24="W70",P24=""),MAX(T$2:T23)+1,"")</f>
        <v/>
      </c>
      <c r="U24" s="10" t="str">
        <f>IF($F24="M15",MAX(U$2:U23)+1,"")</f>
        <v/>
      </c>
      <c r="V24" s="10" t="str">
        <f>IF($F24="W15",MAX(V$2:V23)+1,"")</f>
        <v/>
      </c>
      <c r="X24" s="11" t="str">
        <f>IF(ISBLANK(B24),"",VLOOKUP(B24,Register!$A$1:$G$351,6,FALSE))</f>
        <v>M</v>
      </c>
    </row>
    <row r="25" spans="1:24" ht="12">
      <c r="A25" s="3">
        <f t="shared" si="0"/>
        <v>24</v>
      </c>
      <c r="B25" s="3">
        <v>317</v>
      </c>
      <c r="C25" s="27">
        <v>33.049999999999997</v>
      </c>
      <c r="D25" s="3" t="str">
        <f>IF(B25="","",VLOOKUP(B25,Register!$A$1:$G$351,2,FALSE)&amp;" "&amp;VLOOKUP(B25,Register!$A$1:$G$351,3,FALSE))</f>
        <v>Cristian Samfirescu</v>
      </c>
      <c r="E25" s="3" t="str">
        <f>IF(ISBLANK(B25),"",VLOOKUP(B25,Register!$A$1:$G$351,4,FALSE))</f>
        <v>Unattached</v>
      </c>
      <c r="F25" s="5" t="str">
        <f>IF(ISBLANK(B25),"",VLOOKUP(B25,Register!$A$1:$G$351,5,FALSE))</f>
        <v>MS</v>
      </c>
      <c r="G25" s="3">
        <f>IF($F25&lt;&gt;"",COUNTIF($F$2:$F25,$F25),"")</f>
        <v>14</v>
      </c>
      <c r="H25" s="3">
        <f>IF(X25="","",COUNTIF($X$1:$X25,X25))</f>
        <v>22</v>
      </c>
      <c r="I25" s="3" t="str">
        <f>IF(AND(E25&lt;&gt;"Unattached",E25&lt;&gt;""),COUNTIF($E$1:$E25,$E25),"")</f>
        <v/>
      </c>
      <c r="K25" s="10">
        <f>IF(AND(X25="M",H25&lt;4,NOT(F25="M15")),MAX(K$2:K24)+1,IF($F25="MS",MAX(K$2:K24)+1,""))</f>
        <v>15</v>
      </c>
      <c r="L25" s="10" t="str">
        <f>IF(AND($F25="M40",K25=""),MAX(L$2:L24)+1,"")</f>
        <v/>
      </c>
      <c r="M25" s="10" t="str">
        <f>IF(AND($F25="M50",K25=""),MAX(M$2:M24)+1,"")</f>
        <v/>
      </c>
      <c r="N25" s="10" t="str">
        <f>IF(AND($F25="M60",K25=""),MAX(N$2:N24)+1,"")</f>
        <v/>
      </c>
      <c r="O25" s="10" t="str">
        <f>IF(AND($F25="M70",K25=""),MAX(O$2:O24)+1,"")</f>
        <v/>
      </c>
      <c r="P25" s="10" t="str">
        <f>IF(AND(X25="F",H25&lt;4,NOT(F25="W15")),MAX(P$2:P24)+1,IF($F25="WS",MAX(P$2:P24)+1,""))</f>
        <v/>
      </c>
      <c r="Q25" s="10" t="str">
        <f>IF(AND($F25="W40",P25=""),MAX(Q$2:Q24)+1,"")</f>
        <v/>
      </c>
      <c r="R25" s="10" t="str">
        <f>IF(AND($F25="W50",P25=""),MAX(R$2:R24)+1,"")</f>
        <v/>
      </c>
      <c r="S25" s="10" t="str">
        <f>IF(AND($F25="W60",P25=""),MAX(S$2:S24)+1,"")</f>
        <v/>
      </c>
      <c r="T25" s="10" t="str">
        <f>IF(AND($F25="W70",P25=""),MAX(T$2:T24)+1,"")</f>
        <v/>
      </c>
      <c r="U25" s="10" t="str">
        <f>IF($F25="M15",MAX(U$2:U24)+1,"")</f>
        <v/>
      </c>
      <c r="V25" s="10" t="str">
        <f>IF($F25="W15",MAX(V$2:V24)+1,"")</f>
        <v/>
      </c>
      <c r="X25" s="11" t="str">
        <f>IF(ISBLANK(B25),"",VLOOKUP(B25,Register!$A$1:$G$351,6,FALSE))</f>
        <v>M</v>
      </c>
    </row>
    <row r="26" spans="1:24" ht="12">
      <c r="A26" s="3">
        <f t="shared" si="0"/>
        <v>25</v>
      </c>
      <c r="B26" s="3">
        <v>24</v>
      </c>
      <c r="C26" s="27">
        <v>33.159999999999997</v>
      </c>
      <c r="D26" s="3" t="str">
        <f>IF(B26="","",VLOOKUP(B26,Register!$A$1:$G$351,2,FALSE)&amp;" "&amp;VLOOKUP(B26,Register!$A$1:$G$351,3,FALSE))</f>
        <v>Fay Cripps</v>
      </c>
      <c r="E26" s="3" t="str">
        <f>IF(ISBLANK(B26),"",VLOOKUP(B26,Register!$A$1:$G$351,4,FALSE))</f>
        <v>Unattached</v>
      </c>
      <c r="F26" s="5" t="str">
        <f>IF(ISBLANK(B26),"",VLOOKUP(B26,Register!$A$1:$G$351,5,FALSE))</f>
        <v>WS</v>
      </c>
      <c r="G26" s="3">
        <f>IF($F26&lt;&gt;"",COUNTIF($F$2:$F26,$F26),"")</f>
        <v>3</v>
      </c>
      <c r="H26" s="3">
        <f>IF(X26="","",COUNTIF($X$1:$X26,X26))</f>
        <v>3</v>
      </c>
      <c r="I26" s="3" t="str">
        <f>IF(AND(E26&lt;&gt;"Unattached",E26&lt;&gt;""),COUNTIF($E$1:$E26,$E26),"")</f>
        <v/>
      </c>
      <c r="K26" s="10" t="str">
        <f>IF(AND(X26="M",H26&lt;4,NOT(F26="M15")),MAX(K$2:K25)+1,IF($F26="MS",MAX(K$2:K25)+1,""))</f>
        <v/>
      </c>
      <c r="L26" s="10" t="str">
        <f>IF(AND($F26="M40",K26=""),MAX(L$2:L25)+1,"")</f>
        <v/>
      </c>
      <c r="M26" s="10" t="str">
        <f>IF(AND($F26="M50",K26=""),MAX(M$2:M25)+1,"")</f>
        <v/>
      </c>
      <c r="N26" s="10" t="str">
        <f>IF(AND($F26="M60",K26=""),MAX(N$2:N25)+1,"")</f>
        <v/>
      </c>
      <c r="O26" s="10" t="str">
        <f>IF(AND($F26="M70",K26=""),MAX(O$2:O25)+1,"")</f>
        <v/>
      </c>
      <c r="P26" s="10">
        <f>IF(AND(X26="F",H26&lt;4,NOT(F26="W15")),MAX(P$2:P25)+1,IF($F26="WS",MAX(P$2:P25)+1,""))</f>
        <v>3</v>
      </c>
      <c r="Q26" s="10" t="str">
        <f>IF(AND($F26="W40",P26=""),MAX(Q$2:Q25)+1,"")</f>
        <v/>
      </c>
      <c r="R26" s="10" t="str">
        <f>IF(AND($F26="W50",P26=""),MAX(R$2:R25)+1,"")</f>
        <v/>
      </c>
      <c r="S26" s="10" t="str">
        <f>IF(AND($F26="W60",P26=""),MAX(S$2:S25)+1,"")</f>
        <v/>
      </c>
      <c r="T26" s="10" t="str">
        <f>IF(AND($F26="W70",P26=""),MAX(T$2:T25)+1,"")</f>
        <v/>
      </c>
      <c r="U26" s="10" t="str">
        <f>IF($F26="M15",MAX(U$2:U25)+1,"")</f>
        <v/>
      </c>
      <c r="V26" s="10" t="str">
        <f>IF($F26="W15",MAX(V$2:V25)+1,"")</f>
        <v/>
      </c>
      <c r="X26" s="11" t="str">
        <f>IF(ISBLANK(B26),"",VLOOKUP(B26,Register!$A$1:$G$351,6,FALSE))</f>
        <v>F</v>
      </c>
    </row>
    <row r="27" spans="1:24" ht="12">
      <c r="A27" s="3">
        <f t="shared" si="0"/>
        <v>26</v>
      </c>
      <c r="B27" s="3">
        <v>183</v>
      </c>
      <c r="C27" s="27">
        <v>33.32</v>
      </c>
      <c r="D27" s="3" t="str">
        <f>IF(B27="","",VLOOKUP(B27,Register!$A$1:$G$351,2,FALSE)&amp;" "&amp;VLOOKUP(B27,Register!$A$1:$G$351,3,FALSE))</f>
        <v>Paul Welch</v>
      </c>
      <c r="E27" s="3" t="str">
        <f>IF(ISBLANK(B27),"",VLOOKUP(B27,Register!$A$1:$G$351,4,FALSE))</f>
        <v>Denmead Striders</v>
      </c>
      <c r="F27" s="5" t="str">
        <f>IF(ISBLANK(B27),"",VLOOKUP(B27,Register!$A$1:$G$351,5,FALSE))</f>
        <v>M40</v>
      </c>
      <c r="G27" s="3">
        <f>IF($F27&lt;&gt;"",COUNTIF($F$2:$F27,$F27),"")</f>
        <v>4</v>
      </c>
      <c r="H27" s="3">
        <f>IF(X27="","",COUNTIF($X$1:$X27,X27))</f>
        <v>23</v>
      </c>
      <c r="I27" s="3">
        <f>IF(AND(E27&lt;&gt;"Unattached",E27&lt;&gt;""),COUNTIF($E$1:$E27,$E27),"")</f>
        <v>11</v>
      </c>
      <c r="K27" s="10" t="str">
        <f>IF(AND(X27="M",H27&lt;4,NOT(F27="M15")),MAX(K$2:K26)+1,IF($F27="MS",MAX(K$2:K26)+1,""))</f>
        <v/>
      </c>
      <c r="L27" s="10">
        <f>IF(AND($F27="M40",K27=""),MAX(L$2:L26)+1,"")</f>
        <v>3</v>
      </c>
      <c r="M27" s="10" t="str">
        <f>IF(AND($F27="M50",K27=""),MAX(M$2:M26)+1,"")</f>
        <v/>
      </c>
      <c r="N27" s="10" t="str">
        <f>IF(AND($F27="M60",K27=""),MAX(N$2:N26)+1,"")</f>
        <v/>
      </c>
      <c r="O27" s="10" t="str">
        <f>IF(AND($F27="M70",K27=""),MAX(O$2:O26)+1,"")</f>
        <v/>
      </c>
      <c r="P27" s="10" t="str">
        <f>IF(AND(X27="F",H27&lt;4,NOT(F27="W15")),MAX(P$2:P26)+1,IF($F27="WS",MAX(P$2:P26)+1,""))</f>
        <v/>
      </c>
      <c r="Q27" s="10" t="str">
        <f>IF(AND($F27="W40",P27=""),MAX(Q$2:Q26)+1,"")</f>
        <v/>
      </c>
      <c r="R27" s="10" t="str">
        <f>IF(AND($F27="W50",P27=""),MAX(R$2:R26)+1,"")</f>
        <v/>
      </c>
      <c r="S27" s="10" t="str">
        <f>IF(AND($F27="W60",P27=""),MAX(S$2:S26)+1,"")</f>
        <v/>
      </c>
      <c r="T27" s="10" t="str">
        <f>IF(AND($F27="W70",P27=""),MAX(T$2:T26)+1,"")</f>
        <v/>
      </c>
      <c r="U27" s="10" t="str">
        <f>IF($F27="M15",MAX(U$2:U26)+1,"")</f>
        <v/>
      </c>
      <c r="V27" s="10" t="str">
        <f>IF($F27="W15",MAX(V$2:V26)+1,"")</f>
        <v/>
      </c>
      <c r="X27" s="11" t="str">
        <f>IF(ISBLANK(B27),"",VLOOKUP(B27,Register!$A$1:$G$351,6,FALSE))</f>
        <v>M</v>
      </c>
    </row>
    <row r="28" spans="1:24" ht="12">
      <c r="A28" s="3">
        <f t="shared" si="0"/>
        <v>27</v>
      </c>
      <c r="B28" s="3">
        <v>320</v>
      </c>
      <c r="C28" s="27">
        <v>33.5</v>
      </c>
      <c r="D28" s="3" t="str">
        <f>IF(B28="","",VLOOKUP(B28,Register!$A$1:$G$351,2,FALSE)&amp;" "&amp;VLOOKUP(B28,Register!$A$1:$G$351,3,FALSE))</f>
        <v>Oliver Acton</v>
      </c>
      <c r="E28" s="3" t="str">
        <f>IF(ISBLANK(B28),"",VLOOKUP(B28,Register!$A$1:$G$351,4,FALSE))</f>
        <v>Unattached</v>
      </c>
      <c r="F28" s="5" t="str">
        <f>IF(ISBLANK(B28),"",VLOOKUP(B28,Register!$A$1:$G$351,5,FALSE))</f>
        <v>MS</v>
      </c>
      <c r="G28" s="3">
        <f>IF($F28&lt;&gt;"",COUNTIF($F$2:$F28,$F28),"")</f>
        <v>15</v>
      </c>
      <c r="H28" s="3">
        <f>IF(X28="","",COUNTIF($X$1:$X28,X28))</f>
        <v>24</v>
      </c>
      <c r="I28" s="3" t="str">
        <f>IF(AND(E28&lt;&gt;"Unattached",E28&lt;&gt;""),COUNTIF($E$1:$E28,$E28),"")</f>
        <v/>
      </c>
      <c r="K28" s="10">
        <f>IF(AND(X28="M",H28&lt;4,NOT(F28="M15")),MAX(K$2:K27)+1,IF($F28="MS",MAX(K$2:K27)+1,""))</f>
        <v>16</v>
      </c>
      <c r="L28" s="10" t="str">
        <f>IF(AND($F28="M40",K28=""),MAX(L$2:L27)+1,"")</f>
        <v/>
      </c>
      <c r="M28" s="10" t="str">
        <f>IF(AND($F28="M50",K28=""),MAX(M$2:M27)+1,"")</f>
        <v/>
      </c>
      <c r="N28" s="10" t="str">
        <f>IF(AND($F28="M60",K28=""),MAX(N$2:N27)+1,"")</f>
        <v/>
      </c>
      <c r="O28" s="10" t="str">
        <f>IF(AND($F28="M70",K28=""),MAX(O$2:O27)+1,"")</f>
        <v/>
      </c>
      <c r="P28" s="10" t="str">
        <f>IF(AND(X28="F",H28&lt;4,NOT(F28="W15")),MAX(P$2:P27)+1,IF($F28="WS",MAX(P$2:P27)+1,""))</f>
        <v/>
      </c>
      <c r="Q28" s="10" t="str">
        <f>IF(AND($F28="W40",P28=""),MAX(Q$2:Q27)+1,"")</f>
        <v/>
      </c>
      <c r="R28" s="10" t="str">
        <f>IF(AND($F28="W50",P28=""),MAX(R$2:R27)+1,"")</f>
        <v/>
      </c>
      <c r="S28" s="10" t="str">
        <f>IF(AND($F28="W60",P28=""),MAX(S$2:S27)+1,"")</f>
        <v/>
      </c>
      <c r="T28" s="10" t="str">
        <f>IF(AND($F28="W70",P28=""),MAX(T$2:T27)+1,"")</f>
        <v/>
      </c>
      <c r="U28" s="10" t="str">
        <f>IF($F28="M15",MAX(U$2:U27)+1,"")</f>
        <v/>
      </c>
      <c r="V28" s="10" t="str">
        <f>IF($F28="W15",MAX(V$2:V27)+1,"")</f>
        <v/>
      </c>
      <c r="X28" s="11" t="str">
        <f>IF(ISBLANK(B28),"",VLOOKUP(B28,Register!$A$1:$G$351,6,FALSE))</f>
        <v>M</v>
      </c>
    </row>
    <row r="29" spans="1:24" ht="12">
      <c r="A29" s="3">
        <f t="shared" si="0"/>
        <v>28</v>
      </c>
      <c r="B29" s="3">
        <v>196</v>
      </c>
      <c r="C29" s="27">
        <v>34.06</v>
      </c>
      <c r="D29" s="3" t="str">
        <f>IF(B29="","",VLOOKUP(B29,Register!$A$1:$G$351,2,FALSE)&amp;" "&amp;VLOOKUP(B29,Register!$A$1:$G$351,3,FALSE))</f>
        <v>Jason Temperton</v>
      </c>
      <c r="E29" s="3" t="str">
        <f>IF(ISBLANK(B29),"",VLOOKUP(B29,Register!$A$1:$G$351,4,FALSE))</f>
        <v>Clanfield Joggers</v>
      </c>
      <c r="F29" s="5" t="str">
        <f>IF(ISBLANK(B29),"",VLOOKUP(B29,Register!$A$1:$G$351,5,FALSE))</f>
        <v>M40</v>
      </c>
      <c r="G29" s="3">
        <f>IF($F29&lt;&gt;"",COUNTIF($F$2:$F29,$F29),"")</f>
        <v>5</v>
      </c>
      <c r="H29" s="3">
        <f>IF(X29="","",COUNTIF($X$1:$X29,X29))</f>
        <v>25</v>
      </c>
      <c r="I29" s="3">
        <f>IF(AND(E29&lt;&gt;"Unattached",E29&lt;&gt;""),COUNTIF($E$1:$E29,$E29),"")</f>
        <v>1</v>
      </c>
      <c r="K29" s="10" t="str">
        <f>IF(AND(X29="M",H29&lt;4,NOT(F29="M15")),MAX(K$2:K28)+1,IF($F29="MS",MAX(K$2:K28)+1,""))</f>
        <v/>
      </c>
      <c r="L29" s="10">
        <f>IF(AND($F29="M40",K29=""),MAX(L$2:L28)+1,"")</f>
        <v>4</v>
      </c>
      <c r="M29" s="10" t="str">
        <f>IF(AND($F29="M50",K29=""),MAX(M$2:M28)+1,"")</f>
        <v/>
      </c>
      <c r="N29" s="10" t="str">
        <f>IF(AND($F29="M60",K29=""),MAX(N$2:N28)+1,"")</f>
        <v/>
      </c>
      <c r="O29" s="10" t="str">
        <f>IF(AND($F29="M70",K29=""),MAX(O$2:O28)+1,"")</f>
        <v/>
      </c>
      <c r="P29" s="10" t="str">
        <f>IF(AND(X29="F",H29&lt;4,NOT(F29="W15")),MAX(P$2:P28)+1,IF($F29="WS",MAX(P$2:P28)+1,""))</f>
        <v/>
      </c>
      <c r="Q29" s="10" t="str">
        <f>IF(AND($F29="W40",P29=""),MAX(Q$2:Q28)+1,"")</f>
        <v/>
      </c>
      <c r="R29" s="10" t="str">
        <f>IF(AND($F29="W50",P29=""),MAX(R$2:R28)+1,"")</f>
        <v/>
      </c>
      <c r="S29" s="10" t="str">
        <f>IF(AND($F29="W60",P29=""),MAX(S$2:S28)+1,"")</f>
        <v/>
      </c>
      <c r="T29" s="10" t="str">
        <f>IF(AND($F29="W70",P29=""),MAX(T$2:T28)+1,"")</f>
        <v/>
      </c>
      <c r="U29" s="10" t="str">
        <f>IF($F29="M15",MAX(U$2:U28)+1,"")</f>
        <v/>
      </c>
      <c r="V29" s="10" t="str">
        <f>IF($F29="W15",MAX(V$2:V28)+1,"")</f>
        <v/>
      </c>
      <c r="X29" s="11" t="str">
        <f>IF(ISBLANK(B29),"",VLOOKUP(B29,Register!$A$1:$G$351,6,FALSE))</f>
        <v>M</v>
      </c>
    </row>
    <row r="30" spans="1:24" ht="12">
      <c r="A30" s="3">
        <f t="shared" si="0"/>
        <v>29</v>
      </c>
      <c r="B30" s="3">
        <v>100</v>
      </c>
      <c r="C30" s="27">
        <v>34.119999999999997</v>
      </c>
      <c r="D30" s="3" t="str">
        <f>IF(B30="","",VLOOKUP(B30,Register!$A$1:$G$351,2,FALSE)&amp;" "&amp;VLOOKUP(B30,Register!$A$1:$G$351,3,FALSE))</f>
        <v>Michelle Cartwright</v>
      </c>
      <c r="E30" s="3" t="str">
        <f>IF(ISBLANK(B30),"",VLOOKUP(B30,Register!$A$1:$G$351,4,FALSE))</f>
        <v>Victory AC</v>
      </c>
      <c r="F30" s="5" t="str">
        <f>IF(ISBLANK(B30),"",VLOOKUP(B30,Register!$A$1:$G$351,5,FALSE))</f>
        <v>WS</v>
      </c>
      <c r="G30" s="3">
        <f>IF($F30&lt;&gt;"",COUNTIF($F$2:$F30,$F30),"")</f>
        <v>4</v>
      </c>
      <c r="H30" s="3">
        <f>IF(X30="","",COUNTIF($X$1:$X30,X30))</f>
        <v>4</v>
      </c>
      <c r="I30" s="3">
        <f>IF(AND(E30&lt;&gt;"Unattached",E30&lt;&gt;""),COUNTIF($E$1:$E30,$E30),"")</f>
        <v>3</v>
      </c>
      <c r="K30" s="10" t="str">
        <f>IF(AND(X30="M",H30&lt;4,NOT(F30="M15")),MAX(K$2:K29)+1,IF($F30="MS",MAX(K$2:K29)+1,""))</f>
        <v/>
      </c>
      <c r="L30" s="10" t="str">
        <f>IF(AND($F30="M40",K30=""),MAX(L$2:L29)+1,"")</f>
        <v/>
      </c>
      <c r="M30" s="10" t="str">
        <f>IF(AND($F30="M50",K30=""),MAX(M$2:M29)+1,"")</f>
        <v/>
      </c>
      <c r="N30" s="10" t="str">
        <f>IF(AND($F30="M60",K30=""),MAX(N$2:N29)+1,"")</f>
        <v/>
      </c>
      <c r="O30" s="10" t="str">
        <f>IF(AND($F30="M70",K30=""),MAX(O$2:O29)+1,"")</f>
        <v/>
      </c>
      <c r="P30" s="10">
        <f>IF(AND(X30="F",H30&lt;4,NOT(F30="W15")),MAX(P$2:P29)+1,IF($F30="WS",MAX(P$2:P29)+1,""))</f>
        <v>4</v>
      </c>
      <c r="Q30" s="10" t="str">
        <f>IF(AND($F30="W40",P30=""),MAX(Q$2:Q29)+1,"")</f>
        <v/>
      </c>
      <c r="R30" s="10" t="str">
        <f>IF(AND($F30="W50",P30=""),MAX(R$2:R29)+1,"")</f>
        <v/>
      </c>
      <c r="S30" s="10" t="str">
        <f>IF(AND($F30="W60",P30=""),MAX(S$2:S29)+1,"")</f>
        <v/>
      </c>
      <c r="T30" s="10" t="str">
        <f>IF(AND($F30="W70",P30=""),MAX(T$2:T29)+1,"")</f>
        <v/>
      </c>
      <c r="U30" s="10" t="str">
        <f>IF($F30="M15",MAX(U$2:U29)+1,"")</f>
        <v/>
      </c>
      <c r="V30" s="10" t="str">
        <f>IF($F30="W15",MAX(V$2:V29)+1,"")</f>
        <v/>
      </c>
      <c r="X30" s="11" t="str">
        <f>IF(ISBLANK(B30),"",VLOOKUP(B30,Register!$A$1:$G$351,6,FALSE))</f>
        <v>F</v>
      </c>
    </row>
    <row r="31" spans="1:24" ht="12">
      <c r="A31" s="3">
        <f t="shared" si="0"/>
        <v>30</v>
      </c>
      <c r="B31" s="3">
        <v>43</v>
      </c>
      <c r="C31" s="27">
        <v>34.14</v>
      </c>
      <c r="D31" s="3" t="str">
        <f>IF(B31="","",VLOOKUP(B31,Register!$A$1:$G$351,2,FALSE)&amp;" "&amp;VLOOKUP(B31,Register!$A$1:$G$351,3,FALSE))</f>
        <v>Brett Rumfitt</v>
      </c>
      <c r="E31" s="3" t="str">
        <f>IF(ISBLANK(B31),"",VLOOKUP(B31,Register!$A$1:$G$351,4,FALSE))</f>
        <v>Unattached</v>
      </c>
      <c r="F31" s="5" t="str">
        <f>IF(ISBLANK(B31),"",VLOOKUP(B31,Register!$A$1:$G$351,5,FALSE))</f>
        <v>M50</v>
      </c>
      <c r="G31" s="3">
        <f>IF($F31&lt;&gt;"",COUNTIF($F$2:$F31,$F31),"")</f>
        <v>3</v>
      </c>
      <c r="H31" s="3">
        <f>IF(X31="","",COUNTIF($X$1:$X31,X31))</f>
        <v>26</v>
      </c>
      <c r="I31" s="3" t="str">
        <f>IF(AND(E31&lt;&gt;"Unattached",E31&lt;&gt;""),COUNTIF($E$1:$E31,$E31),"")</f>
        <v/>
      </c>
      <c r="K31" s="10" t="str">
        <f>IF(AND(X31="M",H31&lt;4,NOT(F31="M15")),MAX(K$2:K30)+1,IF($F31="MS",MAX(K$2:K30)+1,""))</f>
        <v/>
      </c>
      <c r="L31" s="10" t="str">
        <f>IF(AND($F31="M40",K31=""),MAX(L$2:L30)+1,"")</f>
        <v/>
      </c>
      <c r="M31" s="10">
        <f>IF(AND($F31="M50",K31=""),MAX(M$2:M30)+1,"")</f>
        <v>3</v>
      </c>
      <c r="N31" s="10" t="str">
        <f>IF(AND($F31="M60",K31=""),MAX(N$2:N30)+1,"")</f>
        <v/>
      </c>
      <c r="O31" s="10" t="str">
        <f>IF(AND($F31="M70",K31=""),MAX(O$2:O30)+1,"")</f>
        <v/>
      </c>
      <c r="P31" s="10" t="str">
        <f>IF(AND(X31="F",H31&lt;4,NOT(F31="W15")),MAX(P$2:P30)+1,IF($F31="WS",MAX(P$2:P30)+1,""))</f>
        <v/>
      </c>
      <c r="Q31" s="10" t="str">
        <f>IF(AND($F31="W40",P31=""),MAX(Q$2:Q30)+1,"")</f>
        <v/>
      </c>
      <c r="R31" s="10" t="str">
        <f>IF(AND($F31="W50",P31=""),MAX(R$2:R30)+1,"")</f>
        <v/>
      </c>
      <c r="S31" s="10" t="str">
        <f>IF(AND($F31="W60",P31=""),MAX(S$2:S30)+1,"")</f>
        <v/>
      </c>
      <c r="T31" s="10" t="str">
        <f>IF(AND($F31="W70",P31=""),MAX(T$2:T30)+1,"")</f>
        <v/>
      </c>
      <c r="U31" s="10" t="str">
        <f>IF($F31="M15",MAX(U$2:U30)+1,"")</f>
        <v/>
      </c>
      <c r="V31" s="10" t="str">
        <f>IF($F31="W15",MAX(V$2:V30)+1,"")</f>
        <v/>
      </c>
      <c r="X31" s="11" t="str">
        <f>IF(ISBLANK(B31),"",VLOOKUP(B31,Register!$A$1:$G$351,6,FALSE))</f>
        <v>M</v>
      </c>
    </row>
    <row r="32" spans="1:24" ht="12">
      <c r="A32" s="3">
        <f t="shared" si="0"/>
        <v>31</v>
      </c>
      <c r="B32" s="3">
        <v>276</v>
      </c>
      <c r="C32" s="27">
        <v>34.17</v>
      </c>
      <c r="D32" s="3" t="str">
        <f>IF(B32="","",VLOOKUP(B32,Register!$A$1:$G$351,2,FALSE)&amp;" "&amp;VLOOKUP(B32,Register!$A$1:$G$351,3,FALSE))</f>
        <v>Owen Davies</v>
      </c>
      <c r="E32" s="3" t="str">
        <f>IF(ISBLANK(B32),"",VLOOKUP(B32,Register!$A$1:$G$351,4,FALSE))</f>
        <v>Unattached</v>
      </c>
      <c r="F32" s="5" t="str">
        <f>IF(ISBLANK(B32),"",VLOOKUP(B32,Register!$A$1:$G$351,5,FALSE))</f>
        <v>MS</v>
      </c>
      <c r="G32" s="3">
        <f>IF($F32&lt;&gt;"",COUNTIF($F$2:$F32,$F32),"")</f>
        <v>16</v>
      </c>
      <c r="H32" s="3">
        <f>IF(X32="","",COUNTIF($X$1:$X32,X32))</f>
        <v>27</v>
      </c>
      <c r="I32" s="3" t="str">
        <f>IF(AND(E32&lt;&gt;"Unattached",E32&lt;&gt;""),COUNTIF($E$1:$E32,$E32),"")</f>
        <v/>
      </c>
      <c r="K32" s="10">
        <f>IF(AND(X32="M",H32&lt;4,NOT(F32="M15")),MAX(K$2:K31)+1,IF($F32="MS",MAX(K$2:K31)+1,""))</f>
        <v>17</v>
      </c>
      <c r="L32" s="10" t="str">
        <f>IF(AND($F32="M40",K32=""),MAX(L$2:L31)+1,"")</f>
        <v/>
      </c>
      <c r="M32" s="10" t="str">
        <f>IF(AND($F32="M50",K32=""),MAX(M$2:M31)+1,"")</f>
        <v/>
      </c>
      <c r="N32" s="10" t="str">
        <f>IF(AND($F32="M60",K32=""),MAX(N$2:N31)+1,"")</f>
        <v/>
      </c>
      <c r="O32" s="10" t="str">
        <f>IF(AND($F32="M70",K32=""),MAX(O$2:O31)+1,"")</f>
        <v/>
      </c>
      <c r="P32" s="10" t="str">
        <f>IF(AND(X32="F",H32&lt;4,NOT(F32="W15")),MAX(P$2:P31)+1,IF($F32="WS",MAX(P$2:P31)+1,""))</f>
        <v/>
      </c>
      <c r="Q32" s="10" t="str">
        <f>IF(AND($F32="W40",P32=""),MAX(Q$2:Q31)+1,"")</f>
        <v/>
      </c>
      <c r="R32" s="10" t="str">
        <f>IF(AND($F32="W50",P32=""),MAX(R$2:R31)+1,"")</f>
        <v/>
      </c>
      <c r="S32" s="10" t="str">
        <f>IF(AND($F32="W60",P32=""),MAX(S$2:S31)+1,"")</f>
        <v/>
      </c>
      <c r="T32" s="10" t="str">
        <f>IF(AND($F32="W70",P32=""),MAX(T$2:T31)+1,"")</f>
        <v/>
      </c>
      <c r="U32" s="10" t="str">
        <f>IF($F32="M15",MAX(U$2:U31)+1,"")</f>
        <v/>
      </c>
      <c r="V32" s="10" t="str">
        <f>IF($F32="W15",MAX(V$2:V31)+1,"")</f>
        <v/>
      </c>
      <c r="X32" s="11" t="str">
        <f>IF(ISBLANK(B32),"",VLOOKUP(B32,Register!$A$1:$G$351,6,FALSE))</f>
        <v>M</v>
      </c>
    </row>
    <row r="33" spans="1:24" ht="12">
      <c r="A33" s="3">
        <f t="shared" si="0"/>
        <v>32</v>
      </c>
      <c r="B33" s="3">
        <v>179</v>
      </c>
      <c r="C33" s="27">
        <v>34.19</v>
      </c>
      <c r="D33" s="3" t="str">
        <f>IF(B33="","",VLOOKUP(B33,Register!$A$1:$G$351,2,FALSE)&amp;" "&amp;VLOOKUP(B33,Register!$A$1:$G$351,3,FALSE))</f>
        <v>Naouele Mchugh</v>
      </c>
      <c r="E33" s="3" t="str">
        <f>IF(ISBLANK(B33),"",VLOOKUP(B33,Register!$A$1:$G$351,4,FALSE))</f>
        <v>Pompey Joggers</v>
      </c>
      <c r="F33" s="5" t="str">
        <f>IF(ISBLANK(B33),"",VLOOKUP(B33,Register!$A$1:$G$351,5,FALSE))</f>
        <v>WS</v>
      </c>
      <c r="G33" s="3">
        <f>IF($F33&lt;&gt;"",COUNTIF($F$2:$F33,$F33),"")</f>
        <v>5</v>
      </c>
      <c r="H33" s="3">
        <f>IF(X33="","",COUNTIF($X$1:$X33,X33))</f>
        <v>5</v>
      </c>
      <c r="I33" s="3">
        <f>IF(AND(E33&lt;&gt;"Unattached",E33&lt;&gt;""),COUNTIF($E$1:$E33,$E33),"")</f>
        <v>3</v>
      </c>
      <c r="K33" s="10" t="str">
        <f>IF(AND(X33="M",H33&lt;4,NOT(F33="M15")),MAX(K$2:K32)+1,IF($F33="MS",MAX(K$2:K32)+1,""))</f>
        <v/>
      </c>
      <c r="L33" s="10" t="str">
        <f>IF(AND($F33="M40",K33=""),MAX(L$2:L32)+1,"")</f>
        <v/>
      </c>
      <c r="M33" s="10" t="str">
        <f>IF(AND($F33="M50",K33=""),MAX(M$2:M32)+1,"")</f>
        <v/>
      </c>
      <c r="N33" s="10" t="str">
        <f>IF(AND($F33="M60",K33=""),MAX(N$2:N32)+1,"")</f>
        <v/>
      </c>
      <c r="O33" s="10" t="str">
        <f>IF(AND($F33="M70",K33=""),MAX(O$2:O32)+1,"")</f>
        <v/>
      </c>
      <c r="P33" s="10">
        <f>IF(AND(X33="F",H33&lt;4,NOT(F33="W15")),MAX(P$2:P32)+1,IF($F33="WS",MAX(P$2:P32)+1,""))</f>
        <v>5</v>
      </c>
      <c r="Q33" s="10" t="str">
        <f>IF(AND($F33="W40",P33=""),MAX(Q$2:Q32)+1,"")</f>
        <v/>
      </c>
      <c r="R33" s="10" t="str">
        <f>IF(AND($F33="W50",P33=""),MAX(R$2:R32)+1,"")</f>
        <v/>
      </c>
      <c r="S33" s="10" t="str">
        <f>IF(AND($F33="W60",P33=""),MAX(S$2:S32)+1,"")</f>
        <v/>
      </c>
      <c r="T33" s="10" t="str">
        <f>IF(AND($F33="W70",P33=""),MAX(T$2:T32)+1,"")</f>
        <v/>
      </c>
      <c r="U33" s="10" t="str">
        <f>IF($F33="M15",MAX(U$2:U32)+1,"")</f>
        <v/>
      </c>
      <c r="V33" s="10" t="str">
        <f>IF($F33="W15",MAX(V$2:V32)+1,"")</f>
        <v/>
      </c>
      <c r="X33" s="11" t="str">
        <f>IF(ISBLANK(B33),"",VLOOKUP(B33,Register!$A$1:$G$351,6,FALSE))</f>
        <v>F</v>
      </c>
    </row>
    <row r="34" spans="1:24" ht="12">
      <c r="A34" s="3">
        <f t="shared" si="0"/>
        <v>33</v>
      </c>
      <c r="B34" s="3">
        <v>227</v>
      </c>
      <c r="C34" s="27">
        <v>34.299999999999997</v>
      </c>
      <c r="D34" s="3" t="str">
        <f>IF(B34="","",VLOOKUP(B34,Register!$A$1:$G$351,2,FALSE)&amp;" "&amp;VLOOKUP(B34,Register!$A$1:$G$351,3,FALSE))</f>
        <v>Ryan Dibley</v>
      </c>
      <c r="E34" s="3" t="str">
        <f>IF(ISBLANK(B34),"",VLOOKUP(B34,Register!$A$1:$G$351,4,FALSE))</f>
        <v>Unattached</v>
      </c>
      <c r="F34" s="5" t="str">
        <f>IF(ISBLANK(B34),"",VLOOKUP(B34,Register!$A$1:$G$351,5,FALSE))</f>
        <v>MS</v>
      </c>
      <c r="G34" s="3">
        <f>IF($F34&lt;&gt;"",COUNTIF($F$2:$F34,$F34),"")</f>
        <v>17</v>
      </c>
      <c r="H34" s="3">
        <f>IF(X34="","",COUNTIF($X$1:$X34,X34))</f>
        <v>28</v>
      </c>
      <c r="I34" s="3" t="str">
        <f>IF(AND(E34&lt;&gt;"Unattached",E34&lt;&gt;""),COUNTIF($E$1:$E34,$E34),"")</f>
        <v/>
      </c>
      <c r="K34" s="10">
        <f>IF(AND(X34="M",H34&lt;4,NOT(F34="M15")),MAX(K$2:K33)+1,IF($F34="MS",MAX(K$2:K33)+1,""))</f>
        <v>18</v>
      </c>
      <c r="L34" s="10" t="str">
        <f>IF(AND($F34="M40",K34=""),MAX(L$2:L33)+1,"")</f>
        <v/>
      </c>
      <c r="M34" s="10" t="str">
        <f>IF(AND($F34="M50",K34=""),MAX(M$2:M33)+1,"")</f>
        <v/>
      </c>
      <c r="N34" s="10" t="str">
        <f>IF(AND($F34="M60",K34=""),MAX(N$2:N33)+1,"")</f>
        <v/>
      </c>
      <c r="O34" s="10" t="str">
        <f>IF(AND($F34="M70",K34=""),MAX(O$2:O33)+1,"")</f>
        <v/>
      </c>
      <c r="P34" s="10" t="str">
        <f>IF(AND(X34="F",H34&lt;4,NOT(F34="W15")),MAX(P$2:P33)+1,IF($F34="WS",MAX(P$2:P33)+1,""))</f>
        <v/>
      </c>
      <c r="Q34" s="10" t="str">
        <f>IF(AND($F34="W40",P34=""),MAX(Q$2:Q33)+1,"")</f>
        <v/>
      </c>
      <c r="R34" s="10" t="str">
        <f>IF(AND($F34="W50",P34=""),MAX(R$2:R33)+1,"")</f>
        <v/>
      </c>
      <c r="S34" s="10" t="str">
        <f>IF(AND($F34="W60",P34=""),MAX(S$2:S33)+1,"")</f>
        <v/>
      </c>
      <c r="T34" s="10" t="str">
        <f>IF(AND($F34="W70",P34=""),MAX(T$2:T33)+1,"")</f>
        <v/>
      </c>
      <c r="U34" s="10" t="str">
        <f>IF($F34="M15",MAX(U$2:U33)+1,"")</f>
        <v/>
      </c>
      <c r="V34" s="10" t="str">
        <f>IF($F34="W15",MAX(V$2:V33)+1,"")</f>
        <v/>
      </c>
      <c r="X34" s="11" t="str">
        <f>IF(ISBLANK(B34),"",VLOOKUP(B34,Register!$A$1:$G$351,6,FALSE))</f>
        <v>M</v>
      </c>
    </row>
    <row r="35" spans="1:24" ht="12">
      <c r="A35" s="3">
        <f t="shared" si="0"/>
        <v>34</v>
      </c>
      <c r="B35" s="3">
        <v>73</v>
      </c>
      <c r="C35" s="27">
        <v>34.32</v>
      </c>
      <c r="D35" s="3" t="str">
        <f>IF(B35="","",VLOOKUP(B35,Register!$A$1:$G$351,2,FALSE)&amp;" "&amp;VLOOKUP(B35,Register!$A$1:$G$351,3,FALSE))</f>
        <v>Hannah Lowry</v>
      </c>
      <c r="E35" s="3" t="str">
        <f>IF(ISBLANK(B35),"",VLOOKUP(B35,Register!$A$1:$G$351,4,FALSE))</f>
        <v>Victory AC</v>
      </c>
      <c r="F35" s="5" t="str">
        <f>IF(ISBLANK(B35),"",VLOOKUP(B35,Register!$A$1:$G$351,5,FALSE))</f>
        <v>WS</v>
      </c>
      <c r="G35" s="3">
        <f>IF($F35&lt;&gt;"",COUNTIF($F$2:$F35,$F35),"")</f>
        <v>6</v>
      </c>
      <c r="H35" s="3">
        <f>IF(X35="","",COUNTIF($X$1:$X35,X35))</f>
        <v>6</v>
      </c>
      <c r="I35" s="3">
        <f>IF(AND(E35&lt;&gt;"Unattached",E35&lt;&gt;""),COUNTIF($E$1:$E35,$E35),"")</f>
        <v>4</v>
      </c>
      <c r="K35" s="10" t="str">
        <f>IF(AND(X35="M",H35&lt;4,NOT(F35="M15")),MAX(K$2:K34)+1,IF($F35="MS",MAX(K$2:K34)+1,""))</f>
        <v/>
      </c>
      <c r="L35" s="10" t="str">
        <f>IF(AND($F35="M40",K35=""),MAX(L$2:L34)+1,"")</f>
        <v/>
      </c>
      <c r="M35" s="10" t="str">
        <f>IF(AND($F35="M50",K35=""),MAX(M$2:M34)+1,"")</f>
        <v/>
      </c>
      <c r="N35" s="10" t="str">
        <f>IF(AND($F35="M60",K35=""),MAX(N$2:N34)+1,"")</f>
        <v/>
      </c>
      <c r="O35" s="10" t="str">
        <f>IF(AND($F35="M70",K35=""),MAX(O$2:O34)+1,"")</f>
        <v/>
      </c>
      <c r="P35" s="10">
        <f>IF(AND(X35="F",H35&lt;4,NOT(F35="W15")),MAX(P$2:P34)+1,IF($F35="WS",MAX(P$2:P34)+1,""))</f>
        <v>6</v>
      </c>
      <c r="Q35" s="10" t="str">
        <f>IF(AND($F35="W40",P35=""),MAX(Q$2:Q34)+1,"")</f>
        <v/>
      </c>
      <c r="R35" s="10" t="str">
        <f>IF(AND($F35="W50",P35=""),MAX(R$2:R34)+1,"")</f>
        <v/>
      </c>
      <c r="S35" s="10" t="str">
        <f>IF(AND($F35="W60",P35=""),MAX(S$2:S34)+1,"")</f>
        <v/>
      </c>
      <c r="T35" s="10" t="str">
        <f>IF(AND($F35="W70",P35=""),MAX(T$2:T34)+1,"")</f>
        <v/>
      </c>
      <c r="U35" s="10" t="str">
        <f>IF($F35="M15",MAX(U$2:U34)+1,"")</f>
        <v/>
      </c>
      <c r="V35" s="10" t="str">
        <f>IF($F35="W15",MAX(V$2:V34)+1,"")</f>
        <v/>
      </c>
      <c r="X35" s="11" t="str">
        <f>IF(ISBLANK(B35),"",VLOOKUP(B35,Register!$A$1:$G$351,6,FALSE))</f>
        <v>F</v>
      </c>
    </row>
    <row r="36" spans="1:24" ht="12">
      <c r="A36" s="3">
        <f t="shared" si="0"/>
        <v>35</v>
      </c>
      <c r="B36" s="3">
        <v>62</v>
      </c>
      <c r="C36" s="27">
        <v>34.340000000000003</v>
      </c>
      <c r="D36" s="3" t="str">
        <f>IF(B36="","",VLOOKUP(B36,Register!$A$1:$G$351,2,FALSE)&amp;" "&amp;VLOOKUP(B36,Register!$A$1:$G$351,3,FALSE))</f>
        <v>Steve Squires</v>
      </c>
      <c r="E36" s="3" t="str">
        <f>IF(ISBLANK(B36),"",VLOOKUP(B36,Register!$A$1:$G$351,4,FALSE))</f>
        <v>Havant AC</v>
      </c>
      <c r="F36" s="5" t="str">
        <f>IF(ISBLANK(B36),"",VLOOKUP(B36,Register!$A$1:$G$351,5,FALSE))</f>
        <v>M40</v>
      </c>
      <c r="G36" s="3">
        <f>IF($F36&lt;&gt;"",COUNTIF($F$2:$F36,$F36),"")</f>
        <v>6</v>
      </c>
      <c r="H36" s="3">
        <f>IF(X36="","",COUNTIF($X$1:$X36,X36))</f>
        <v>29</v>
      </c>
      <c r="I36" s="3">
        <f>IF(AND(E36&lt;&gt;"Unattached",E36&lt;&gt;""),COUNTIF($E$1:$E36,$E36),"")</f>
        <v>1</v>
      </c>
      <c r="K36" s="10" t="str">
        <f>IF(AND(X36="M",H36&lt;4,NOT(F36="M15")),MAX(K$2:K35)+1,IF($F36="MS",MAX(K$2:K35)+1,""))</f>
        <v/>
      </c>
      <c r="L36" s="10">
        <f>IF(AND($F36="M40",K36=""),MAX(L$2:L35)+1,"")</f>
        <v>5</v>
      </c>
      <c r="M36" s="10" t="str">
        <f>IF(AND($F36="M50",K36=""),MAX(M$2:M35)+1,"")</f>
        <v/>
      </c>
      <c r="N36" s="10" t="str">
        <f>IF(AND($F36="M60",K36=""),MAX(N$2:N35)+1,"")</f>
        <v/>
      </c>
      <c r="O36" s="10" t="str">
        <f>IF(AND($F36="M70",K36=""),MAX(O$2:O35)+1,"")</f>
        <v/>
      </c>
      <c r="P36" s="10" t="str">
        <f>IF(AND(X36="F",H36&lt;4,NOT(F36="W15")),MAX(P$2:P35)+1,IF($F36="WS",MAX(P$2:P35)+1,""))</f>
        <v/>
      </c>
      <c r="Q36" s="10" t="str">
        <f>IF(AND($F36="W40",P36=""),MAX(Q$2:Q35)+1,"")</f>
        <v/>
      </c>
      <c r="R36" s="10" t="str">
        <f>IF(AND($F36="W50",P36=""),MAX(R$2:R35)+1,"")</f>
        <v/>
      </c>
      <c r="S36" s="10" t="str">
        <f>IF(AND($F36="W60",P36=""),MAX(S$2:S35)+1,"")</f>
        <v/>
      </c>
      <c r="T36" s="10" t="str">
        <f>IF(AND($F36="W70",P36=""),MAX(T$2:T35)+1,"")</f>
        <v/>
      </c>
      <c r="U36" s="10" t="str">
        <f>IF($F36="M15",MAX(U$2:U35)+1,"")</f>
        <v/>
      </c>
      <c r="V36" s="10" t="str">
        <f>IF($F36="W15",MAX(V$2:V35)+1,"")</f>
        <v/>
      </c>
      <c r="X36" s="11" t="str">
        <f>IF(ISBLANK(B36),"",VLOOKUP(B36,Register!$A$1:$G$351,6,FALSE))</f>
        <v>M</v>
      </c>
    </row>
    <row r="37" spans="1:24" ht="12">
      <c r="A37" s="3">
        <f t="shared" si="0"/>
        <v>36</v>
      </c>
      <c r="B37" s="3">
        <v>244</v>
      </c>
      <c r="C37" s="27">
        <v>34.36</v>
      </c>
      <c r="D37" s="3" t="str">
        <f>IF(B37="","",VLOOKUP(B37,Register!$A$1:$G$351,2,FALSE)&amp;" "&amp;VLOOKUP(B37,Register!$A$1:$G$351,3,FALSE))</f>
        <v>Kate Maslin</v>
      </c>
      <c r="E37" s="3" t="str">
        <f>IF(ISBLANK(B37),"",VLOOKUP(B37,Register!$A$1:$G$351,4,FALSE))</f>
        <v>Hedge End Runners</v>
      </c>
      <c r="F37" s="5" t="str">
        <f>IF(ISBLANK(B37),"",VLOOKUP(B37,Register!$A$1:$G$351,5,FALSE))</f>
        <v>WS</v>
      </c>
      <c r="G37" s="3">
        <f>IF($F37&lt;&gt;"",COUNTIF($F$2:$F37,$F37),"")</f>
        <v>7</v>
      </c>
      <c r="H37" s="3">
        <f>IF(X37="","",COUNTIF($X$1:$X37,X37))</f>
        <v>7</v>
      </c>
      <c r="I37" s="3">
        <f>IF(AND(E37&lt;&gt;"Unattached",E37&lt;&gt;""),COUNTIF($E$1:$E37,$E37),"")</f>
        <v>2</v>
      </c>
      <c r="K37" s="10" t="str">
        <f>IF(AND(X37="M",H37&lt;4,NOT(F37="M15")),MAX(K$2:K36)+1,IF($F37="MS",MAX(K$2:K36)+1,""))</f>
        <v/>
      </c>
      <c r="L37" s="10" t="str">
        <f>IF(AND($F37="M40",K37=""),MAX(L$2:L36)+1,"")</f>
        <v/>
      </c>
      <c r="M37" s="10" t="str">
        <f>IF(AND($F37="M50",K37=""),MAX(M$2:M36)+1,"")</f>
        <v/>
      </c>
      <c r="N37" s="10" t="str">
        <f>IF(AND($F37="M60",K37=""),MAX(N$2:N36)+1,"")</f>
        <v/>
      </c>
      <c r="O37" s="10" t="str">
        <f>IF(AND($F37="M70",K37=""),MAX(O$2:O36)+1,"")</f>
        <v/>
      </c>
      <c r="P37" s="10">
        <f>IF(AND(X37="F",H37&lt;4,NOT(F37="W15")),MAX(P$2:P36)+1,IF($F37="WS",MAX(P$2:P36)+1,""))</f>
        <v>7</v>
      </c>
      <c r="Q37" s="10" t="str">
        <f>IF(AND($F37="W40",P37=""),MAX(Q$2:Q36)+1,"")</f>
        <v/>
      </c>
      <c r="R37" s="10" t="str">
        <f>IF(AND($F37="W50",P37=""),MAX(R$2:R36)+1,"")</f>
        <v/>
      </c>
      <c r="S37" s="10" t="str">
        <f>IF(AND($F37="W60",P37=""),MAX(S$2:S36)+1,"")</f>
        <v/>
      </c>
      <c r="T37" s="10" t="str">
        <f>IF(AND($F37="W70",P37=""),MAX(T$2:T36)+1,"")</f>
        <v/>
      </c>
      <c r="U37" s="10" t="str">
        <f>IF($F37="M15",MAX(U$2:U36)+1,"")</f>
        <v/>
      </c>
      <c r="V37" s="10" t="str">
        <f>IF($F37="W15",MAX(V$2:V36)+1,"")</f>
        <v/>
      </c>
      <c r="X37" s="11" t="str">
        <f>IF(ISBLANK(B37),"",VLOOKUP(B37,Register!$A$1:$G$351,6,FALSE))</f>
        <v>F</v>
      </c>
    </row>
    <row r="38" spans="1:24" ht="12">
      <c r="A38" s="3">
        <f t="shared" si="0"/>
        <v>37</v>
      </c>
      <c r="B38" s="3">
        <v>319</v>
      </c>
      <c r="C38" s="27">
        <v>34.51</v>
      </c>
      <c r="D38" s="3" t="str">
        <f>IF(B38="","",VLOOKUP(B38,Register!$A$1:$G$351,2,FALSE)&amp;" "&amp;VLOOKUP(B38,Register!$A$1:$G$351,3,FALSE))</f>
        <v>Rosie Acton</v>
      </c>
      <c r="E38" s="3" t="str">
        <f>IF(ISBLANK(B38),"",VLOOKUP(B38,Register!$A$1:$G$351,4,FALSE))</f>
        <v>Unattached</v>
      </c>
      <c r="F38" s="5" t="str">
        <f>IF(ISBLANK(B38),"",VLOOKUP(B38,Register!$A$1:$G$351,5,FALSE))</f>
        <v>WS</v>
      </c>
      <c r="G38" s="3">
        <f>IF($F38&lt;&gt;"",COUNTIF($F$2:$F38,$F38),"")</f>
        <v>8</v>
      </c>
      <c r="H38" s="3">
        <f>IF(X38="","",COUNTIF($X$1:$X38,X38))</f>
        <v>8</v>
      </c>
      <c r="I38" s="3" t="str">
        <f>IF(AND(E38&lt;&gt;"Unattached",E38&lt;&gt;""),COUNTIF($E$1:$E38,$E38),"")</f>
        <v/>
      </c>
      <c r="K38" s="10" t="str">
        <f>IF(AND(X38="M",H38&lt;4,NOT(F38="M15")),MAX(K$2:K37)+1,IF($F38="MS",MAX(K$2:K37)+1,""))</f>
        <v/>
      </c>
      <c r="L38" s="10" t="str">
        <f>IF(AND($F38="M40",K38=""),MAX(L$2:L37)+1,"")</f>
        <v/>
      </c>
      <c r="M38" s="10" t="str">
        <f>IF(AND($F38="M50",K38=""),MAX(M$2:M37)+1,"")</f>
        <v/>
      </c>
      <c r="N38" s="10" t="str">
        <f>IF(AND($F38="M60",K38=""),MAX(N$2:N37)+1,"")</f>
        <v/>
      </c>
      <c r="O38" s="10" t="str">
        <f>IF(AND($F38="M70",K38=""),MAX(O$2:O37)+1,"")</f>
        <v/>
      </c>
      <c r="P38" s="10">
        <f>IF(AND(X38="F",H38&lt;4,NOT(F38="W15")),MAX(P$2:P37)+1,IF($F38="WS",MAX(P$2:P37)+1,""))</f>
        <v>8</v>
      </c>
      <c r="Q38" s="10" t="str">
        <f>IF(AND($F38="W40",P38=""),MAX(Q$2:Q37)+1,"")</f>
        <v/>
      </c>
      <c r="R38" s="10" t="str">
        <f>IF(AND($F38="W50",P38=""),MAX(R$2:R37)+1,"")</f>
        <v/>
      </c>
      <c r="S38" s="10" t="str">
        <f>IF(AND($F38="W60",P38=""),MAX(S$2:S37)+1,"")</f>
        <v/>
      </c>
      <c r="T38" s="10" t="str">
        <f>IF(AND($F38="W70",P38=""),MAX(T$2:T37)+1,"")</f>
        <v/>
      </c>
      <c r="U38" s="10" t="str">
        <f>IF($F38="M15",MAX(U$2:U37)+1,"")</f>
        <v/>
      </c>
      <c r="V38" s="10" t="str">
        <f>IF($F38="W15",MAX(V$2:V37)+1,"")</f>
        <v/>
      </c>
      <c r="X38" s="11" t="str">
        <f>IF(ISBLANK(B38),"",VLOOKUP(B38,Register!$A$1:$G$351,6,FALSE))</f>
        <v>F</v>
      </c>
    </row>
    <row r="39" spans="1:24" ht="12">
      <c r="A39" s="3">
        <f t="shared" si="0"/>
        <v>38</v>
      </c>
      <c r="B39" s="3">
        <v>239</v>
      </c>
      <c r="C39" s="27">
        <v>34.520000000000003</v>
      </c>
      <c r="D39" s="3" t="str">
        <f>IF(B39="","",VLOOKUP(B39,Register!$A$1:$G$351,2,FALSE)&amp;" "&amp;VLOOKUP(B39,Register!$A$1:$G$351,3,FALSE))</f>
        <v>Paula Williams</v>
      </c>
      <c r="E39" s="3" t="str">
        <f>IF(ISBLANK(B39),"",VLOOKUP(B39,Register!$A$1:$G$351,4,FALSE))</f>
        <v>Fareham Crusaders</v>
      </c>
      <c r="F39" s="5" t="str">
        <f>IF(ISBLANK(B39),"",VLOOKUP(B39,Register!$A$1:$G$351,5,FALSE))</f>
        <v>WS</v>
      </c>
      <c r="G39" s="3">
        <f>IF($F39&lt;&gt;"",COUNTIF($F$2:$F39,$F39),"")</f>
        <v>9</v>
      </c>
      <c r="H39" s="3">
        <f>IF(X39="","",COUNTIF($X$1:$X39,X39))</f>
        <v>9</v>
      </c>
      <c r="I39" s="3">
        <f>IF(AND(E39&lt;&gt;"Unattached",E39&lt;&gt;""),COUNTIF($E$1:$E39,$E39),"")</f>
        <v>1</v>
      </c>
      <c r="K39" s="10" t="str">
        <f>IF(AND(X39="M",H39&lt;4,NOT(F39="M15")),MAX(K$2:K38)+1,IF($F39="MS",MAX(K$2:K38)+1,""))</f>
        <v/>
      </c>
      <c r="L39" s="10" t="str">
        <f>IF(AND($F39="M40",K39=""),MAX(L$2:L38)+1,"")</f>
        <v/>
      </c>
      <c r="M39" s="10" t="str">
        <f>IF(AND($F39="M50",K39=""),MAX(M$2:M38)+1,"")</f>
        <v/>
      </c>
      <c r="N39" s="10" t="str">
        <f>IF(AND($F39="M60",K39=""),MAX(N$2:N38)+1,"")</f>
        <v/>
      </c>
      <c r="O39" s="10" t="str">
        <f>IF(AND($F39="M70",K39=""),MAX(O$2:O38)+1,"")</f>
        <v/>
      </c>
      <c r="P39" s="10">
        <f>IF(AND(X39="F",H39&lt;4,NOT(F39="W15")),MAX(P$2:P38)+1,IF($F39="WS",MAX(P$2:P38)+1,""))</f>
        <v>9</v>
      </c>
      <c r="Q39" s="10" t="str">
        <f>IF(AND($F39="W40",P39=""),MAX(Q$2:Q38)+1,"")</f>
        <v/>
      </c>
      <c r="R39" s="10" t="str">
        <f>IF(AND($F39="W50",P39=""),MAX(R$2:R38)+1,"")</f>
        <v/>
      </c>
      <c r="S39" s="10" t="str">
        <f>IF(AND($F39="W60",P39=""),MAX(S$2:S38)+1,"")</f>
        <v/>
      </c>
      <c r="T39" s="10" t="str">
        <f>IF(AND($F39="W70",P39=""),MAX(T$2:T38)+1,"")</f>
        <v/>
      </c>
      <c r="U39" s="10" t="str">
        <f>IF($F39="M15",MAX(U$2:U38)+1,"")</f>
        <v/>
      </c>
      <c r="V39" s="10" t="str">
        <f>IF($F39="W15",MAX(V$2:V38)+1,"")</f>
        <v/>
      </c>
      <c r="X39" s="11" t="str">
        <f>IF(ISBLANK(B39),"",VLOOKUP(B39,Register!$A$1:$G$351,6,FALSE))</f>
        <v>F</v>
      </c>
    </row>
    <row r="40" spans="1:24" ht="12">
      <c r="A40" s="3">
        <f t="shared" si="0"/>
        <v>39</v>
      </c>
      <c r="B40" s="3">
        <v>57</v>
      </c>
      <c r="C40" s="27">
        <v>35</v>
      </c>
      <c r="D40" s="3" t="str">
        <f>IF(B40="","",VLOOKUP(B40,Register!$A$1:$G$351,2,FALSE)&amp;" "&amp;VLOOKUP(B40,Register!$A$1:$G$351,3,FALSE))</f>
        <v>Elizabeth Steward</v>
      </c>
      <c r="E40" s="3" t="str">
        <f>IF(ISBLANK(B40),"",VLOOKUP(B40,Register!$A$1:$G$351,4,FALSE))</f>
        <v>Denmead Striders</v>
      </c>
      <c r="F40" s="5" t="str">
        <f>IF(ISBLANK(B40),"",VLOOKUP(B40,Register!$A$1:$G$351,5,FALSE))</f>
        <v>WS</v>
      </c>
      <c r="G40" s="3">
        <f>IF($F40&lt;&gt;"",COUNTIF($F$2:$F40,$F40),"")</f>
        <v>10</v>
      </c>
      <c r="H40" s="3">
        <f>IF(X40="","",COUNTIF($X$1:$X40,X40))</f>
        <v>10</v>
      </c>
      <c r="I40" s="3">
        <f>IF(AND(E40&lt;&gt;"Unattached",E40&lt;&gt;""),COUNTIF($E$1:$E40,$E40),"")</f>
        <v>12</v>
      </c>
      <c r="K40" s="10" t="str">
        <f>IF(AND(X40="M",H40&lt;4,NOT(F40="M15")),MAX(K$2:K39)+1,IF($F40="MS",MAX(K$2:K39)+1,""))</f>
        <v/>
      </c>
      <c r="L40" s="10" t="str">
        <f>IF(AND($F40="M40",K40=""),MAX(L$2:L39)+1,"")</f>
        <v/>
      </c>
      <c r="M40" s="10" t="str">
        <f>IF(AND($F40="M50",K40=""),MAX(M$2:M39)+1,"")</f>
        <v/>
      </c>
      <c r="N40" s="10" t="str">
        <f>IF(AND($F40="M60",K40=""),MAX(N$2:N39)+1,"")</f>
        <v/>
      </c>
      <c r="O40" s="10" t="str">
        <f>IF(AND($F40="M70",K40=""),MAX(O$2:O39)+1,"")</f>
        <v/>
      </c>
      <c r="P40" s="10">
        <f>IF(AND(X40="F",H40&lt;4,NOT(F40="W15")),MAX(P$2:P39)+1,IF($F40="WS",MAX(P$2:P39)+1,""))</f>
        <v>10</v>
      </c>
      <c r="Q40" s="10" t="str">
        <f>IF(AND($F40="W40",P40=""),MAX(Q$2:Q39)+1,"")</f>
        <v/>
      </c>
      <c r="R40" s="10" t="str">
        <f>IF(AND($F40="W50",P40=""),MAX(R$2:R39)+1,"")</f>
        <v/>
      </c>
      <c r="S40" s="10" t="str">
        <f>IF(AND($F40="W60",P40=""),MAX(S$2:S39)+1,"")</f>
        <v/>
      </c>
      <c r="T40" s="10" t="str">
        <f>IF(AND($F40="W70",P40=""),MAX(T$2:T39)+1,"")</f>
        <v/>
      </c>
      <c r="U40" s="10" t="str">
        <f>IF($F40="M15",MAX(U$2:U39)+1,"")</f>
        <v/>
      </c>
      <c r="V40" s="10" t="str">
        <f>IF($F40="W15",MAX(V$2:V39)+1,"")</f>
        <v/>
      </c>
      <c r="X40" s="11" t="str">
        <f>IF(ISBLANK(B40),"",VLOOKUP(B40,Register!$A$1:$G$351,6,FALSE))</f>
        <v>F</v>
      </c>
    </row>
    <row r="41" spans="1:24" ht="12">
      <c r="A41" s="3">
        <f t="shared" si="0"/>
        <v>40</v>
      </c>
      <c r="B41" s="3">
        <v>243</v>
      </c>
      <c r="C41" s="27">
        <v>35.07</v>
      </c>
      <c r="D41" s="3" t="str">
        <f>IF(B41="","",VLOOKUP(B41,Register!$A$1:$G$351,2,FALSE)&amp;" "&amp;VLOOKUP(B41,Register!$A$1:$G$351,3,FALSE))</f>
        <v>Joel Williams</v>
      </c>
      <c r="E41" s="3" t="str">
        <f>IF(ISBLANK(B41),"",VLOOKUP(B41,Register!$A$1:$G$351,4,FALSE))</f>
        <v>Havant AC</v>
      </c>
      <c r="F41" s="5" t="str">
        <f>IF(ISBLANK(B41),"",VLOOKUP(B41,Register!$A$1:$G$351,5,FALSE))</f>
        <v>MS</v>
      </c>
      <c r="G41" s="3">
        <f>IF($F41&lt;&gt;"",COUNTIF($F$2:$F41,$F41),"")</f>
        <v>18</v>
      </c>
      <c r="H41" s="3">
        <f>IF(X41="","",COUNTIF($X$1:$X41,X41))</f>
        <v>30</v>
      </c>
      <c r="I41" s="3">
        <f>IF(AND(E41&lt;&gt;"Unattached",E41&lt;&gt;""),COUNTIF($E$1:$E41,$E41),"")</f>
        <v>2</v>
      </c>
      <c r="K41" s="10">
        <f>IF(AND(X41="M",H41&lt;4,NOT(F41="M15")),MAX(K$2:K40)+1,IF($F41="MS",MAX(K$2:K40)+1,""))</f>
        <v>19</v>
      </c>
      <c r="L41" s="10" t="str">
        <f>IF(AND($F41="M40",K41=""),MAX(L$2:L40)+1,"")</f>
        <v/>
      </c>
      <c r="M41" s="10" t="str">
        <f>IF(AND($F41="M50",K41=""),MAX(M$2:M40)+1,"")</f>
        <v/>
      </c>
      <c r="N41" s="10" t="str">
        <f>IF(AND($F41="M60",K41=""),MAX(N$2:N40)+1,"")</f>
        <v/>
      </c>
      <c r="O41" s="10" t="str">
        <f>IF(AND($F41="M70",K41=""),MAX(O$2:O40)+1,"")</f>
        <v/>
      </c>
      <c r="P41" s="10" t="str">
        <f>IF(AND(X41="F",H41&lt;4,NOT(F41="W15")),MAX(P$2:P40)+1,IF($F41="WS",MAX(P$2:P40)+1,""))</f>
        <v/>
      </c>
      <c r="Q41" s="10" t="str">
        <f>IF(AND($F41="W40",P41=""),MAX(Q$2:Q40)+1,"")</f>
        <v/>
      </c>
      <c r="R41" s="10" t="str">
        <f>IF(AND($F41="W50",P41=""),MAX(R$2:R40)+1,"")</f>
        <v/>
      </c>
      <c r="S41" s="10" t="str">
        <f>IF(AND($F41="W60",P41=""),MAX(S$2:S40)+1,"")</f>
        <v/>
      </c>
      <c r="T41" s="10" t="str">
        <f>IF(AND($F41="W70",P41=""),MAX(T$2:T40)+1,"")</f>
        <v/>
      </c>
      <c r="U41" s="10" t="str">
        <f>IF($F41="M15",MAX(U$2:U40)+1,"")</f>
        <v/>
      </c>
      <c r="V41" s="10" t="str">
        <f>IF($F41="W15",MAX(V$2:V40)+1,"")</f>
        <v/>
      </c>
      <c r="X41" s="11" t="str">
        <f>IF(ISBLANK(B41),"",VLOOKUP(B41,Register!$A$1:$G$351,6,FALSE))</f>
        <v>M</v>
      </c>
    </row>
    <row r="42" spans="1:24" ht="12">
      <c r="A42" s="3">
        <f t="shared" si="0"/>
        <v>41</v>
      </c>
      <c r="B42" s="3">
        <v>2</v>
      </c>
      <c r="C42" s="27">
        <v>35.090000000000003</v>
      </c>
      <c r="D42" s="3" t="str">
        <f>IF(B42="","",VLOOKUP(B42,Register!$A$1:$G$351,2,FALSE)&amp;" "&amp;VLOOKUP(B42,Register!$A$1:$G$351,3,FALSE))</f>
        <v>George Garratt</v>
      </c>
      <c r="E42" s="3" t="str">
        <f>IF(ISBLANK(B42),"",VLOOKUP(B42,Register!$A$1:$G$351,4,FALSE))</f>
        <v>Pompey Joggers</v>
      </c>
      <c r="F42" s="5" t="str">
        <f>IF(ISBLANK(B42),"",VLOOKUP(B42,Register!$A$1:$G$351,5,FALSE))</f>
        <v>M50</v>
      </c>
      <c r="G42" s="3">
        <f>IF($F42&lt;&gt;"",COUNTIF($F$2:$F42,$F42),"")</f>
        <v>4</v>
      </c>
      <c r="H42" s="3">
        <f>IF(X42="","",COUNTIF($X$1:$X42,X42))</f>
        <v>31</v>
      </c>
      <c r="I42" s="3">
        <f>IF(AND(E42&lt;&gt;"Unattached",E42&lt;&gt;""),COUNTIF($E$1:$E42,$E42),"")</f>
        <v>4</v>
      </c>
      <c r="K42" s="10" t="str">
        <f>IF(AND(X42="M",H42&lt;4,NOT(F42="M15")),MAX(K$2:K41)+1,IF($F42="MS",MAX(K$2:K41)+1,""))</f>
        <v/>
      </c>
      <c r="L42" s="10" t="str">
        <f>IF(AND($F42="M40",K42=""),MAX(L$2:L41)+1,"")</f>
        <v/>
      </c>
      <c r="M42" s="10">
        <f>IF(AND($F42="M50",K42=""),MAX(M$2:M41)+1,"")</f>
        <v>4</v>
      </c>
      <c r="N42" s="10" t="str">
        <f>IF(AND($F42="M60",K42=""),MAX(N$2:N41)+1,"")</f>
        <v/>
      </c>
      <c r="O42" s="10" t="str">
        <f>IF(AND($F42="M70",K42=""),MAX(O$2:O41)+1,"")</f>
        <v/>
      </c>
      <c r="P42" s="10" t="str">
        <f>IF(AND(X42="F",H42&lt;4,NOT(F42="W15")),MAX(P$2:P41)+1,IF($F42="WS",MAX(P$2:P41)+1,""))</f>
        <v/>
      </c>
      <c r="Q42" s="10" t="str">
        <f>IF(AND($F42="W40",P42=""),MAX(Q$2:Q41)+1,"")</f>
        <v/>
      </c>
      <c r="R42" s="10" t="str">
        <f>IF(AND($F42="W50",P42=""),MAX(R$2:R41)+1,"")</f>
        <v/>
      </c>
      <c r="S42" s="10" t="str">
        <f>IF(AND($F42="W60",P42=""),MAX(S$2:S41)+1,"")</f>
        <v/>
      </c>
      <c r="T42" s="10" t="str">
        <f>IF(AND($F42="W70",P42=""),MAX(T$2:T41)+1,"")</f>
        <v/>
      </c>
      <c r="U42" s="10" t="str">
        <f>IF($F42="M15",MAX(U$2:U41)+1,"")</f>
        <v/>
      </c>
      <c r="V42" s="10" t="str">
        <f>IF($F42="W15",MAX(V$2:V41)+1,"")</f>
        <v/>
      </c>
      <c r="X42" s="11" t="str">
        <f>IF(ISBLANK(B42),"",VLOOKUP(B42,Register!$A$1:$G$351,6,FALSE))</f>
        <v>M</v>
      </c>
    </row>
    <row r="43" spans="1:24" ht="12">
      <c r="A43" s="3">
        <f t="shared" si="0"/>
        <v>42</v>
      </c>
      <c r="B43" s="3">
        <v>232</v>
      </c>
      <c r="C43" s="27">
        <v>35.31</v>
      </c>
      <c r="D43" s="3" t="str">
        <f>IF(B43="","",VLOOKUP(B43,Register!$A$1:$G$351,2,FALSE)&amp;" "&amp;VLOOKUP(B43,Register!$A$1:$G$351,3,FALSE))</f>
        <v>Darren Mullen</v>
      </c>
      <c r="E43" s="3" t="str">
        <f>IF(ISBLANK(B43),"",VLOOKUP(B43,Register!$A$1:$G$351,4,FALSE))</f>
        <v>Unattached</v>
      </c>
      <c r="F43" s="5" t="str">
        <f>IF(ISBLANK(B43),"",VLOOKUP(B43,Register!$A$1:$G$351,5,FALSE))</f>
        <v>M40</v>
      </c>
      <c r="G43" s="3">
        <f>IF($F43&lt;&gt;"",COUNTIF($F$2:$F43,$F43),"")</f>
        <v>7</v>
      </c>
      <c r="H43" s="3">
        <f>IF(X43="","",COUNTIF($X$1:$X43,X43))</f>
        <v>32</v>
      </c>
      <c r="I43" s="3" t="str">
        <f>IF(AND(E43&lt;&gt;"Unattached",E43&lt;&gt;""),COUNTIF($E$1:$E43,$E43),"")</f>
        <v/>
      </c>
      <c r="K43" s="10" t="str">
        <f>IF(AND(X43="M",H43&lt;4,NOT(F43="M15")),MAX(K$2:K42)+1,IF($F43="MS",MAX(K$2:K42)+1,""))</f>
        <v/>
      </c>
      <c r="L43" s="10">
        <f>IF(AND($F43="M40",K43=""),MAX(L$2:L42)+1,"")</f>
        <v>6</v>
      </c>
      <c r="M43" s="10" t="str">
        <f>IF(AND($F43="M50",K43=""),MAX(M$2:M42)+1,"")</f>
        <v/>
      </c>
      <c r="N43" s="10" t="str">
        <f>IF(AND($F43="M60",K43=""),MAX(N$2:N42)+1,"")</f>
        <v/>
      </c>
      <c r="O43" s="10" t="str">
        <f>IF(AND($F43="M70",K43=""),MAX(O$2:O42)+1,"")</f>
        <v/>
      </c>
      <c r="P43" s="10" t="str">
        <f>IF(AND(X43="F",H43&lt;4,NOT(F43="W15")),MAX(P$2:P42)+1,IF($F43="WS",MAX(P$2:P42)+1,""))</f>
        <v/>
      </c>
      <c r="Q43" s="10" t="str">
        <f>IF(AND($F43="W40",P43=""),MAX(Q$2:Q42)+1,"")</f>
        <v/>
      </c>
      <c r="R43" s="10" t="str">
        <f>IF(AND($F43="W50",P43=""),MAX(R$2:R42)+1,"")</f>
        <v/>
      </c>
      <c r="S43" s="10" t="str">
        <f>IF(AND($F43="W60",P43=""),MAX(S$2:S42)+1,"")</f>
        <v/>
      </c>
      <c r="T43" s="10" t="str">
        <f>IF(AND($F43="W70",P43=""),MAX(T$2:T42)+1,"")</f>
        <v/>
      </c>
      <c r="U43" s="10" t="str">
        <f>IF($F43="M15",MAX(U$2:U42)+1,"")</f>
        <v/>
      </c>
      <c r="V43" s="10" t="str">
        <f>IF($F43="W15",MAX(V$2:V42)+1,"")</f>
        <v/>
      </c>
      <c r="X43" s="11" t="str">
        <f>IF(ISBLANK(B43),"",VLOOKUP(B43,Register!$A$1:$G$351,6,FALSE))</f>
        <v>M</v>
      </c>
    </row>
    <row r="44" spans="1:24" ht="12">
      <c r="A44" s="3">
        <f t="shared" si="0"/>
        <v>43</v>
      </c>
      <c r="B44" s="3">
        <v>136</v>
      </c>
      <c r="C44" s="27">
        <v>35.49</v>
      </c>
      <c r="D44" s="3" t="str">
        <f>IF(B44="","",VLOOKUP(B44,Register!$A$1:$G$351,2,FALSE)&amp;" "&amp;VLOOKUP(B44,Register!$A$1:$G$351,3,FALSE))</f>
        <v>Dale Western</v>
      </c>
      <c r="E44" s="3" t="str">
        <f>IF(ISBLANK(B44),"",VLOOKUP(B44,Register!$A$1:$G$351,4,FALSE))</f>
        <v>Havant AC</v>
      </c>
      <c r="F44" s="5" t="str">
        <f>IF(ISBLANK(B44),"",VLOOKUP(B44,Register!$A$1:$G$351,5,FALSE))</f>
        <v>M40</v>
      </c>
      <c r="G44" s="3">
        <f>IF($F44&lt;&gt;"",COUNTIF($F$2:$F44,$F44),"")</f>
        <v>8</v>
      </c>
      <c r="H44" s="3">
        <f>IF(X44="","",COUNTIF($X$1:$X44,X44))</f>
        <v>33</v>
      </c>
      <c r="I44" s="3">
        <f>IF(AND(E44&lt;&gt;"Unattached",E44&lt;&gt;""),COUNTIF($E$1:$E44,$E44),"")</f>
        <v>3</v>
      </c>
      <c r="K44" s="10" t="str">
        <f>IF(AND(X44="M",H44&lt;4,NOT(F44="M15")),MAX(K$2:K43)+1,IF($F44="MS",MAX(K$2:K43)+1,""))</f>
        <v/>
      </c>
      <c r="L44" s="10">
        <f>IF(AND($F44="M40",K44=""),MAX(L$2:L43)+1,"")</f>
        <v>7</v>
      </c>
      <c r="M44" s="10" t="str">
        <f>IF(AND($F44="M50",K44=""),MAX(M$2:M43)+1,"")</f>
        <v/>
      </c>
      <c r="N44" s="10" t="str">
        <f>IF(AND($F44="M60",K44=""),MAX(N$2:N43)+1,"")</f>
        <v/>
      </c>
      <c r="O44" s="10" t="str">
        <f>IF(AND($F44="M70",K44=""),MAX(O$2:O43)+1,"")</f>
        <v/>
      </c>
      <c r="P44" s="10" t="str">
        <f>IF(AND(X44="F",H44&lt;4,NOT(F44="W15")),MAX(P$2:P43)+1,IF($F44="WS",MAX(P$2:P43)+1,""))</f>
        <v/>
      </c>
      <c r="Q44" s="10" t="str">
        <f>IF(AND($F44="W40",P44=""),MAX(Q$2:Q43)+1,"")</f>
        <v/>
      </c>
      <c r="R44" s="10" t="str">
        <f>IF(AND($F44="W50",P44=""),MAX(R$2:R43)+1,"")</f>
        <v/>
      </c>
      <c r="S44" s="10" t="str">
        <f>IF(AND($F44="W60",P44=""),MAX(S$2:S43)+1,"")</f>
        <v/>
      </c>
      <c r="T44" s="10" t="str">
        <f>IF(AND($F44="W70",P44=""),MAX(T$2:T43)+1,"")</f>
        <v/>
      </c>
      <c r="U44" s="10" t="str">
        <f>IF($F44="M15",MAX(U$2:U43)+1,"")</f>
        <v/>
      </c>
      <c r="V44" s="10" t="str">
        <f>IF($F44="W15",MAX(V$2:V43)+1,"")</f>
        <v/>
      </c>
      <c r="X44" s="11" t="str">
        <f>IF(ISBLANK(B44),"",VLOOKUP(B44,Register!$A$1:$G$351,6,FALSE))</f>
        <v>M</v>
      </c>
    </row>
    <row r="45" spans="1:24" ht="12">
      <c r="A45" s="3">
        <f t="shared" si="0"/>
        <v>44</v>
      </c>
      <c r="B45" s="3">
        <v>212</v>
      </c>
      <c r="C45" s="27">
        <v>35.56</v>
      </c>
      <c r="D45" s="3" t="str">
        <f>IF(B45="","",VLOOKUP(B45,Register!$A$1:$G$351,2,FALSE)&amp;" "&amp;VLOOKUP(B45,Register!$A$1:$G$351,3,FALSE))</f>
        <v>Jessica Thomson</v>
      </c>
      <c r="E45" s="3" t="str">
        <f>IF(ISBLANK(B45),"",VLOOKUP(B45,Register!$A$1:$G$351,4,FALSE))</f>
        <v>Tone Zone</v>
      </c>
      <c r="F45" s="5" t="str">
        <f>IF(ISBLANK(B45),"",VLOOKUP(B45,Register!$A$1:$G$351,5,FALSE))</f>
        <v>WS</v>
      </c>
      <c r="G45" s="3">
        <f>IF($F45&lt;&gt;"",COUNTIF($F$2:$F45,$F45),"")</f>
        <v>11</v>
      </c>
      <c r="H45" s="3">
        <f>IF(X45="","",COUNTIF($X$1:$X45,X45))</f>
        <v>11</v>
      </c>
      <c r="I45" s="3">
        <f>IF(AND(E45&lt;&gt;"Unattached",E45&lt;&gt;""),COUNTIF($E$1:$E45,$E45),"")</f>
        <v>1</v>
      </c>
      <c r="K45" s="10" t="str">
        <f>IF(AND(X45="M",H45&lt;4,NOT(F45="M15")),MAX(K$2:K44)+1,IF($F45="MS",MAX(K$2:K44)+1,""))</f>
        <v/>
      </c>
      <c r="L45" s="10" t="str">
        <f>IF(AND($F45="M40",K45=""),MAX(L$2:L44)+1,"")</f>
        <v/>
      </c>
      <c r="M45" s="10" t="str">
        <f>IF(AND($F45="M50",K45=""),MAX(M$2:M44)+1,"")</f>
        <v/>
      </c>
      <c r="N45" s="10" t="str">
        <f>IF(AND($F45="M60",K45=""),MAX(N$2:N44)+1,"")</f>
        <v/>
      </c>
      <c r="O45" s="10" t="str">
        <f>IF(AND($F45="M70",K45=""),MAX(O$2:O44)+1,"")</f>
        <v/>
      </c>
      <c r="P45" s="10">
        <f>IF(AND(X45="F",H45&lt;4,NOT(F45="W15")),MAX(P$2:P44)+1,IF($F45="WS",MAX(P$2:P44)+1,""))</f>
        <v>11</v>
      </c>
      <c r="Q45" s="10" t="str">
        <f>IF(AND($F45="W40",P45=""),MAX(Q$2:Q44)+1,"")</f>
        <v/>
      </c>
      <c r="R45" s="10" t="str">
        <f>IF(AND($F45="W50",P45=""),MAX(R$2:R44)+1,"")</f>
        <v/>
      </c>
      <c r="S45" s="10" t="str">
        <f>IF(AND($F45="W60",P45=""),MAX(S$2:S44)+1,"")</f>
        <v/>
      </c>
      <c r="T45" s="10" t="str">
        <f>IF(AND($F45="W70",P45=""),MAX(T$2:T44)+1,"")</f>
        <v/>
      </c>
      <c r="U45" s="10" t="str">
        <f>IF($F45="M15",MAX(U$2:U44)+1,"")</f>
        <v/>
      </c>
      <c r="V45" s="10" t="str">
        <f>IF($F45="W15",MAX(V$2:V44)+1,"")</f>
        <v/>
      </c>
      <c r="X45" s="11" t="str">
        <f>IF(ISBLANK(B45),"",VLOOKUP(B45,Register!$A$1:$G$351,6,FALSE))</f>
        <v>F</v>
      </c>
    </row>
    <row r="46" spans="1:24" ht="12">
      <c r="A46" s="3">
        <f t="shared" si="0"/>
        <v>45</v>
      </c>
      <c r="B46" s="3">
        <v>321</v>
      </c>
      <c r="C46" s="27">
        <v>36.1</v>
      </c>
      <c r="D46" s="3" t="str">
        <f>IF(B46="","",VLOOKUP(B46,Register!$A$1:$G$351,2,FALSE)&amp;" "&amp;VLOOKUP(B46,Register!$A$1:$G$351,3,FALSE))</f>
        <v>Jane Acton</v>
      </c>
      <c r="E46" s="3" t="str">
        <f>IF(ISBLANK(B46),"",VLOOKUP(B46,Register!$A$1:$G$351,4,FALSE))</f>
        <v>Unattached</v>
      </c>
      <c r="F46" s="5" t="str">
        <f>IF(ISBLANK(B46),"",VLOOKUP(B46,Register!$A$1:$G$351,5,FALSE))</f>
        <v>W50</v>
      </c>
      <c r="G46" s="3">
        <f>IF($F46&lt;&gt;"",COUNTIF($F$2:$F46,$F46),"")</f>
        <v>1</v>
      </c>
      <c r="H46" s="3">
        <f>IF(X46="","",COUNTIF($X$1:$X46,X46))</f>
        <v>12</v>
      </c>
      <c r="I46" s="3" t="str">
        <f>IF(AND(E46&lt;&gt;"Unattached",E46&lt;&gt;""),COUNTIF($E$1:$E46,$E46),"")</f>
        <v/>
      </c>
      <c r="K46" s="10" t="str">
        <f>IF(AND(X46="M",H46&lt;4,NOT(F46="M15")),MAX(K$2:K45)+1,IF($F46="MS",MAX(K$2:K45)+1,""))</f>
        <v/>
      </c>
      <c r="L46" s="10" t="str">
        <f>IF(AND($F46="M40",K46=""),MAX(L$2:L45)+1,"")</f>
        <v/>
      </c>
      <c r="M46" s="10" t="str">
        <f>IF(AND($F46="M50",K46=""),MAX(M$2:M45)+1,"")</f>
        <v/>
      </c>
      <c r="N46" s="10" t="str">
        <f>IF(AND($F46="M60",K46=""),MAX(N$2:N45)+1,"")</f>
        <v/>
      </c>
      <c r="O46" s="10" t="str">
        <f>IF(AND($F46="M70",K46=""),MAX(O$2:O45)+1,"")</f>
        <v/>
      </c>
      <c r="P46" s="10" t="str">
        <f>IF(AND(X46="F",H46&lt;4,NOT(F46="W15")),MAX(P$2:P45)+1,IF($F46="WS",MAX(P$2:P45)+1,""))</f>
        <v/>
      </c>
      <c r="Q46" s="10" t="str">
        <f>IF(AND($F46="W40",P46=""),MAX(Q$2:Q45)+1,"")</f>
        <v/>
      </c>
      <c r="R46" s="10">
        <f>IF(AND($F46="W50",P46=""),MAX(R$2:R45)+1,"")</f>
        <v>1</v>
      </c>
      <c r="S46" s="10" t="str">
        <f>IF(AND($F46="W60",P46=""),MAX(S$2:S45)+1,"")</f>
        <v/>
      </c>
      <c r="T46" s="10" t="str">
        <f>IF(AND($F46="W70",P46=""),MAX(T$2:T45)+1,"")</f>
        <v/>
      </c>
      <c r="U46" s="10" t="str">
        <f>IF($F46="M15",MAX(U$2:U45)+1,"")</f>
        <v/>
      </c>
      <c r="V46" s="10" t="str">
        <f>IF($F46="W15",MAX(V$2:V45)+1,"")</f>
        <v/>
      </c>
      <c r="X46" s="11" t="str">
        <f>IF(ISBLANK(B46),"",VLOOKUP(B46,Register!$A$1:$G$351,6,FALSE))</f>
        <v>F</v>
      </c>
    </row>
    <row r="47" spans="1:24" ht="12">
      <c r="A47" s="3">
        <f t="shared" si="0"/>
        <v>46</v>
      </c>
      <c r="B47" s="3">
        <v>129</v>
      </c>
      <c r="C47" s="27">
        <v>36.15</v>
      </c>
      <c r="D47" s="3" t="str">
        <f>IF(B47="","",VLOOKUP(B47,Register!$A$1:$G$351,2,FALSE)&amp;" "&amp;VLOOKUP(B47,Register!$A$1:$G$351,3,FALSE))</f>
        <v>Elliot Webber</v>
      </c>
      <c r="E47" s="3" t="str">
        <f>IF(ISBLANK(B47),"",VLOOKUP(B47,Register!$A$1:$G$351,4,FALSE))</f>
        <v>Portsmouth Tri</v>
      </c>
      <c r="F47" s="5" t="str">
        <f>IF(ISBLANK(B47),"",VLOOKUP(B47,Register!$A$1:$G$351,5,FALSE))</f>
        <v>MS</v>
      </c>
      <c r="G47" s="3">
        <f>IF($F47&lt;&gt;"",COUNTIF($F$2:$F47,$F47),"")</f>
        <v>19</v>
      </c>
      <c r="H47" s="3">
        <f>IF(X47="","",COUNTIF($X$1:$X47,X47))</f>
        <v>34</v>
      </c>
      <c r="I47" s="3">
        <f>IF(AND(E47&lt;&gt;"Unattached",E47&lt;&gt;""),COUNTIF($E$1:$E47,$E47),"")</f>
        <v>1</v>
      </c>
      <c r="K47" s="10">
        <f>IF(AND(X47="M",H47&lt;4,NOT(F47="M15")),MAX(K$2:K46)+1,IF($F47="MS",MAX(K$2:K46)+1,""))</f>
        <v>20</v>
      </c>
      <c r="L47" s="10" t="str">
        <f>IF(AND($F47="M40",K47=""),MAX(L$2:L46)+1,"")</f>
        <v/>
      </c>
      <c r="M47" s="10" t="str">
        <f>IF(AND($F47="M50",K47=""),MAX(M$2:M46)+1,"")</f>
        <v/>
      </c>
      <c r="N47" s="10" t="str">
        <f>IF(AND($F47="M60",K47=""),MAX(N$2:N46)+1,"")</f>
        <v/>
      </c>
      <c r="O47" s="10" t="str">
        <f>IF(AND($F47="M70",K47=""),MAX(O$2:O46)+1,"")</f>
        <v/>
      </c>
      <c r="P47" s="10" t="str">
        <f>IF(AND(X47="F",H47&lt;4,NOT(F47="W15")),MAX(P$2:P46)+1,IF($F47="WS",MAX(P$2:P46)+1,""))</f>
        <v/>
      </c>
      <c r="Q47" s="10" t="str">
        <f>IF(AND($F47="W40",P47=""),MAX(Q$2:Q46)+1,"")</f>
        <v/>
      </c>
      <c r="R47" s="10" t="str">
        <f>IF(AND($F47="W50",P47=""),MAX(R$2:R46)+1,"")</f>
        <v/>
      </c>
      <c r="S47" s="10" t="str">
        <f>IF(AND($F47="W60",P47=""),MAX(S$2:S46)+1,"")</f>
        <v/>
      </c>
      <c r="T47" s="10" t="str">
        <f>IF(AND($F47="W70",P47=""),MAX(T$2:T46)+1,"")</f>
        <v/>
      </c>
      <c r="U47" s="10" t="str">
        <f>IF($F47="M15",MAX(U$2:U46)+1,"")</f>
        <v/>
      </c>
      <c r="V47" s="10" t="str">
        <f>IF($F47="W15",MAX(V$2:V46)+1,"")</f>
        <v/>
      </c>
      <c r="X47" s="11" t="str">
        <f>IF(ISBLANK(B47),"",VLOOKUP(B47,Register!$A$1:$G$351,6,FALSE))</f>
        <v>M</v>
      </c>
    </row>
    <row r="48" spans="1:24" ht="12">
      <c r="A48" s="3">
        <f t="shared" si="0"/>
        <v>47</v>
      </c>
      <c r="B48" s="3">
        <v>340</v>
      </c>
      <c r="C48" s="27">
        <v>36.22</v>
      </c>
      <c r="D48" s="3" t="str">
        <f>IF(B48="","",VLOOKUP(B48,Register!$A$1:$G$351,2,FALSE)&amp;" "&amp;VLOOKUP(B48,Register!$A$1:$G$351,3,FALSE))</f>
        <v>Adam Bignell</v>
      </c>
      <c r="E48" s="3" t="str">
        <f>IF(ISBLANK(B48),"",VLOOKUP(B48,Register!$A$1:$G$351,4,FALSE))</f>
        <v>Unattached</v>
      </c>
      <c r="F48" s="5" t="str">
        <f>IF(ISBLANK(B48),"",VLOOKUP(B48,Register!$A$1:$G$351,5,FALSE))</f>
        <v>M40</v>
      </c>
      <c r="G48" s="3">
        <f>IF($F48&lt;&gt;"",COUNTIF($F$2:$F48,$F48),"")</f>
        <v>9</v>
      </c>
      <c r="H48" s="3">
        <f>IF(X48="","",COUNTIF($X$1:$X48,X48))</f>
        <v>35</v>
      </c>
      <c r="I48" s="3" t="str">
        <f>IF(AND(E48&lt;&gt;"Unattached",E48&lt;&gt;""),COUNTIF($E$1:$E48,$E48),"")</f>
        <v/>
      </c>
      <c r="K48" s="10" t="str">
        <f>IF(AND(X48="M",H48&lt;4,NOT(F48="M15")),MAX(K$2:K47)+1,IF($F48="MS",MAX(K$2:K47)+1,""))</f>
        <v/>
      </c>
      <c r="L48" s="10">
        <f>IF(AND($F48="M40",K48=""),MAX(L$2:L47)+1,"")</f>
        <v>8</v>
      </c>
      <c r="M48" s="10" t="str">
        <f>IF(AND($F48="M50",K48=""),MAX(M$2:M47)+1,"")</f>
        <v/>
      </c>
      <c r="N48" s="10" t="str">
        <f>IF(AND($F48="M60",K48=""),MAX(N$2:N47)+1,"")</f>
        <v/>
      </c>
      <c r="O48" s="10" t="str">
        <f>IF(AND($F48="M70",K48=""),MAX(O$2:O47)+1,"")</f>
        <v/>
      </c>
      <c r="P48" s="10" t="str">
        <f>IF(AND(X48="F",H48&lt;4,NOT(F48="W15")),MAX(P$2:P47)+1,IF($F48="WS",MAX(P$2:P47)+1,""))</f>
        <v/>
      </c>
      <c r="Q48" s="10" t="str">
        <f>IF(AND($F48="W40",P48=""),MAX(Q$2:Q47)+1,"")</f>
        <v/>
      </c>
      <c r="R48" s="10" t="str">
        <f>IF(AND($F48="W50",P48=""),MAX(R$2:R47)+1,"")</f>
        <v/>
      </c>
      <c r="S48" s="10" t="str">
        <f>IF(AND($F48="W60",P48=""),MAX(S$2:S47)+1,"")</f>
        <v/>
      </c>
      <c r="T48" s="10" t="str">
        <f>IF(AND($F48="W70",P48=""),MAX(T$2:T47)+1,"")</f>
        <v/>
      </c>
      <c r="U48" s="10" t="str">
        <f>IF($F48="M15",MAX(U$2:U47)+1,"")</f>
        <v/>
      </c>
      <c r="V48" s="10" t="str">
        <f>IF($F48="W15",MAX(V$2:V47)+1,"")</f>
        <v/>
      </c>
      <c r="X48" s="11" t="str">
        <f>IF(ISBLANK(B48),"",VLOOKUP(B48,Register!$A$1:$G$351,6,FALSE))</f>
        <v>M</v>
      </c>
    </row>
    <row r="49" spans="1:24" ht="12">
      <c r="A49" s="3">
        <f t="shared" si="0"/>
        <v>48</v>
      </c>
      <c r="B49" s="3">
        <v>191</v>
      </c>
      <c r="C49" s="27">
        <v>36.270000000000003</v>
      </c>
      <c r="D49" s="3" t="str">
        <f>IF(B49="","",VLOOKUP(B49,Register!$A$1:$G$351,2,FALSE)&amp;" "&amp;VLOOKUP(B49,Register!$A$1:$G$351,3,FALSE))</f>
        <v>Ian Coombs</v>
      </c>
      <c r="E49" s="3" t="str">
        <f>IF(ISBLANK(B49),"",VLOOKUP(B49,Register!$A$1:$G$351,4,FALSE))</f>
        <v>Clanfield Joggers</v>
      </c>
      <c r="F49" s="5" t="str">
        <f>IF(ISBLANK(B49),"",VLOOKUP(B49,Register!$A$1:$G$351,5,FALSE))</f>
        <v>M40</v>
      </c>
      <c r="G49" s="3">
        <f>IF($F49&lt;&gt;"",COUNTIF($F$2:$F49,$F49),"")</f>
        <v>10</v>
      </c>
      <c r="H49" s="3">
        <f>IF(X49="","",COUNTIF($X$1:$X49,X49))</f>
        <v>36</v>
      </c>
      <c r="I49" s="3">
        <f>IF(AND(E49&lt;&gt;"Unattached",E49&lt;&gt;""),COUNTIF($E$1:$E49,$E49),"")</f>
        <v>2</v>
      </c>
      <c r="K49" s="10" t="str">
        <f>IF(AND(X49="M",H49&lt;4,NOT(F49="M15")),MAX(K$2:K48)+1,IF($F49="MS",MAX(K$2:K48)+1,""))</f>
        <v/>
      </c>
      <c r="L49" s="10">
        <f>IF(AND($F49="M40",K49=""),MAX(L$2:L48)+1,"")</f>
        <v>9</v>
      </c>
      <c r="M49" s="10" t="str">
        <f>IF(AND($F49="M50",K49=""),MAX(M$2:M48)+1,"")</f>
        <v/>
      </c>
      <c r="N49" s="10" t="str">
        <f>IF(AND($F49="M60",K49=""),MAX(N$2:N48)+1,"")</f>
        <v/>
      </c>
      <c r="O49" s="10" t="str">
        <f>IF(AND($F49="M70",K49=""),MAX(O$2:O48)+1,"")</f>
        <v/>
      </c>
      <c r="P49" s="10" t="str">
        <f>IF(AND(X49="F",H49&lt;4,NOT(F49="W15")),MAX(P$2:P48)+1,IF($F49="WS",MAX(P$2:P48)+1,""))</f>
        <v/>
      </c>
      <c r="Q49" s="10" t="str">
        <f>IF(AND($F49="W40",P49=""),MAX(Q$2:Q48)+1,"")</f>
        <v/>
      </c>
      <c r="R49" s="10" t="str">
        <f>IF(AND($F49="W50",P49=""),MAX(R$2:R48)+1,"")</f>
        <v/>
      </c>
      <c r="S49" s="10" t="str">
        <f>IF(AND($F49="W60",P49=""),MAX(S$2:S48)+1,"")</f>
        <v/>
      </c>
      <c r="T49" s="10" t="str">
        <f>IF(AND($F49="W70",P49=""),MAX(T$2:T48)+1,"")</f>
        <v/>
      </c>
      <c r="U49" s="10" t="str">
        <f>IF($F49="M15",MAX(U$2:U48)+1,"")</f>
        <v/>
      </c>
      <c r="V49" s="10" t="str">
        <f>IF($F49="W15",MAX(V$2:V48)+1,"")</f>
        <v/>
      </c>
      <c r="X49" s="11" t="str">
        <f>IF(ISBLANK(B49),"",VLOOKUP(B49,Register!$A$1:$G$351,6,FALSE))</f>
        <v>M</v>
      </c>
    </row>
    <row r="50" spans="1:24" ht="12">
      <c r="A50" s="3">
        <f t="shared" si="0"/>
        <v>49</v>
      </c>
      <c r="B50" s="3">
        <v>308</v>
      </c>
      <c r="C50" s="27">
        <v>36.08</v>
      </c>
      <c r="D50" s="3" t="str">
        <f>IF(B50="","",VLOOKUP(B50,Register!$A$1:$G$351,2,FALSE)&amp;" "&amp;VLOOKUP(B50,Register!$A$1:$G$351,3,FALSE))</f>
        <v>Jo Gilholm</v>
      </c>
      <c r="E50" s="3" t="str">
        <f>IF(ISBLANK(B50),"",VLOOKUP(B50,Register!$A$1:$G$351,4,FALSE))</f>
        <v>Victory AC</v>
      </c>
      <c r="F50" s="5" t="str">
        <f>IF(ISBLANK(B50),"",VLOOKUP(B50,Register!$A$1:$G$351,5,FALSE))</f>
        <v>W40</v>
      </c>
      <c r="G50" s="3">
        <f>IF($F50&lt;&gt;"",COUNTIF($F$2:$F50,$F50),"")</f>
        <v>1</v>
      </c>
      <c r="H50" s="3">
        <f>IF(X50="","",COUNTIF($X$1:$X50,X50))</f>
        <v>13</v>
      </c>
      <c r="I50" s="3">
        <f>IF(AND(E50&lt;&gt;"Unattached",E50&lt;&gt;""),COUNTIF($E$1:$E50,$E50),"")</f>
        <v>5</v>
      </c>
      <c r="K50" s="10" t="str">
        <f>IF(AND(X50="M",H50&lt;4,NOT(F50="M15")),MAX(K$2:K49)+1,IF($F50="MS",MAX(K$2:K49)+1,""))</f>
        <v/>
      </c>
      <c r="L50" s="10" t="str">
        <f>IF(AND($F50="M40",K50=""),MAX(L$2:L49)+1,"")</f>
        <v/>
      </c>
      <c r="M50" s="10" t="str">
        <f>IF(AND($F50="M50",K50=""),MAX(M$2:M49)+1,"")</f>
        <v/>
      </c>
      <c r="N50" s="10" t="str">
        <f>IF(AND($F50="M60",K50=""),MAX(N$2:N49)+1,"")</f>
        <v/>
      </c>
      <c r="O50" s="10" t="str">
        <f>IF(AND($F50="M70",K50=""),MAX(O$2:O49)+1,"")</f>
        <v/>
      </c>
      <c r="P50" s="10" t="str">
        <f>IF(AND(X50="F",H50&lt;4,NOT(F50="W15")),MAX(P$2:P49)+1,IF($F50="WS",MAX(P$2:P49)+1,""))</f>
        <v/>
      </c>
      <c r="Q50" s="10">
        <f>IF(AND($F50="W40",P50=""),MAX(Q$2:Q49)+1,"")</f>
        <v>1</v>
      </c>
      <c r="R50" s="10" t="str">
        <f>IF(AND($F50="W50",P50=""),MAX(R$2:R49)+1,"")</f>
        <v/>
      </c>
      <c r="S50" s="10" t="str">
        <f>IF(AND($F50="W60",P50=""),MAX(S$2:S49)+1,"")</f>
        <v/>
      </c>
      <c r="T50" s="10" t="str">
        <f>IF(AND($F50="W70",P50=""),MAX(T$2:T49)+1,"")</f>
        <v/>
      </c>
      <c r="U50" s="10" t="str">
        <f>IF($F50="M15",MAX(U$2:U49)+1,"")</f>
        <v/>
      </c>
      <c r="V50" s="10" t="str">
        <f>IF($F50="W15",MAX(V$2:V49)+1,"")</f>
        <v/>
      </c>
      <c r="X50" s="11" t="str">
        <f>IF(ISBLANK(B50),"",VLOOKUP(B50,Register!$A$1:$G$351,6,FALSE))</f>
        <v>F</v>
      </c>
    </row>
    <row r="51" spans="1:24" ht="12">
      <c r="A51" s="3">
        <f t="shared" si="0"/>
        <v>50</v>
      </c>
      <c r="B51" s="3">
        <v>83</v>
      </c>
      <c r="C51" s="27">
        <v>36.409999999999997</v>
      </c>
      <c r="D51" s="3" t="str">
        <f>IF(B51="","",VLOOKUP(B51,Register!$A$1:$G$351,2,FALSE)&amp;" "&amp;VLOOKUP(B51,Register!$A$1:$G$351,3,FALSE))</f>
        <v>Steve Harris</v>
      </c>
      <c r="E51" s="3" t="str">
        <f>IF(ISBLANK(B51),"",VLOOKUP(B51,Register!$A$1:$G$351,4,FALSE))</f>
        <v>Unattached</v>
      </c>
      <c r="F51" s="5" t="str">
        <f>IF(ISBLANK(B51),"",VLOOKUP(B51,Register!$A$1:$G$351,5,FALSE))</f>
        <v>M50</v>
      </c>
      <c r="G51" s="3">
        <f>IF($F51&lt;&gt;"",COUNTIF($F$2:$F51,$F51),"")</f>
        <v>5</v>
      </c>
      <c r="H51" s="3">
        <f>IF(X51="","",COUNTIF($X$1:$X51,X51))</f>
        <v>37</v>
      </c>
      <c r="I51" s="3" t="str">
        <f>IF(AND(E51&lt;&gt;"Unattached",E51&lt;&gt;""),COUNTIF($E$1:$E51,$E51),"")</f>
        <v/>
      </c>
      <c r="K51" s="10" t="str">
        <f>IF(AND(X51="M",H51&lt;4,NOT(F51="M15")),MAX(K$2:K50)+1,IF($F51="MS",MAX(K$2:K50)+1,""))</f>
        <v/>
      </c>
      <c r="L51" s="10" t="str">
        <f>IF(AND($F51="M40",K51=""),MAX(L$2:L50)+1,"")</f>
        <v/>
      </c>
      <c r="M51" s="10">
        <f>IF(AND($F51="M50",K51=""),MAX(M$2:M50)+1,"")</f>
        <v>5</v>
      </c>
      <c r="N51" s="10" t="str">
        <f>IF(AND($F51="M60",K51=""),MAX(N$2:N50)+1,"")</f>
        <v/>
      </c>
      <c r="O51" s="10" t="str">
        <f>IF(AND($F51="M70",K51=""),MAX(O$2:O50)+1,"")</f>
        <v/>
      </c>
      <c r="P51" s="10" t="str">
        <f>IF(AND(X51="F",H51&lt;4,NOT(F51="W15")),MAX(P$2:P50)+1,IF($F51="WS",MAX(P$2:P50)+1,""))</f>
        <v/>
      </c>
      <c r="Q51" s="10" t="str">
        <f>IF(AND($F51="W40",P51=""),MAX(Q$2:Q50)+1,"")</f>
        <v/>
      </c>
      <c r="R51" s="10" t="str">
        <f>IF(AND($F51="W50",P51=""),MAX(R$2:R50)+1,"")</f>
        <v/>
      </c>
      <c r="S51" s="10" t="str">
        <f>IF(AND($F51="W60",P51=""),MAX(S$2:S50)+1,"")</f>
        <v/>
      </c>
      <c r="T51" s="10" t="str">
        <f>IF(AND($F51="W70",P51=""),MAX(T$2:T50)+1,"")</f>
        <v/>
      </c>
      <c r="U51" s="10" t="str">
        <f>IF($F51="M15",MAX(U$2:U50)+1,"")</f>
        <v/>
      </c>
      <c r="V51" s="10" t="str">
        <f>IF($F51="W15",MAX(V$2:V50)+1,"")</f>
        <v/>
      </c>
      <c r="X51" s="11" t="str">
        <f>IF(ISBLANK(B51),"",VLOOKUP(B51,Register!$A$1:$G$351,6,FALSE))</f>
        <v>M</v>
      </c>
    </row>
    <row r="52" spans="1:24" ht="12">
      <c r="A52" s="3">
        <f t="shared" si="0"/>
        <v>51</v>
      </c>
      <c r="B52" s="3">
        <v>5</v>
      </c>
      <c r="C52" s="27">
        <v>36.47</v>
      </c>
      <c r="D52" s="3" t="str">
        <f>IF(B52="","",VLOOKUP(B52,Register!$A$1:$G$351,2,FALSE)&amp;" "&amp;VLOOKUP(B52,Register!$A$1:$G$351,3,FALSE))</f>
        <v>Jennifer Lown</v>
      </c>
      <c r="E52" s="3" t="str">
        <f>IF(ISBLANK(B52),"",VLOOKUP(B52,Register!$A$1:$G$351,4,FALSE))</f>
        <v>Victory AC</v>
      </c>
      <c r="F52" s="5" t="str">
        <f>IF(ISBLANK(B52),"",VLOOKUP(B52,Register!$A$1:$G$351,5,FALSE))</f>
        <v>WS</v>
      </c>
      <c r="G52" s="3">
        <f>IF($F52&lt;&gt;"",COUNTIF($F$2:$F52,$F52),"")</f>
        <v>12</v>
      </c>
      <c r="H52" s="3">
        <f>IF(X52="","",COUNTIF($X$1:$X52,X52))</f>
        <v>14</v>
      </c>
      <c r="I52" s="3">
        <f>IF(AND(E52&lt;&gt;"Unattached",E52&lt;&gt;""),COUNTIF($E$1:$E52,$E52),"")</f>
        <v>6</v>
      </c>
      <c r="K52" s="10" t="str">
        <f>IF(AND(X52="M",H52&lt;4,NOT(F52="M15")),MAX(K$2:K51)+1,IF($F52="MS",MAX(K$2:K51)+1,""))</f>
        <v/>
      </c>
      <c r="L52" s="10" t="str">
        <f>IF(AND($F52="M40",K52=""),MAX(L$2:L51)+1,"")</f>
        <v/>
      </c>
      <c r="M52" s="10" t="str">
        <f>IF(AND($F52="M50",K52=""),MAX(M$2:M51)+1,"")</f>
        <v/>
      </c>
      <c r="N52" s="10" t="str">
        <f>IF(AND($F52="M60",K52=""),MAX(N$2:N51)+1,"")</f>
        <v/>
      </c>
      <c r="O52" s="10" t="str">
        <f>IF(AND($F52="M70",K52=""),MAX(O$2:O51)+1,"")</f>
        <v/>
      </c>
      <c r="P52" s="10">
        <f>IF(AND(X52="F",H52&lt;4,NOT(F52="W15")),MAX(P$2:P51)+1,IF($F52="WS",MAX(P$2:P51)+1,""))</f>
        <v>12</v>
      </c>
      <c r="Q52" s="10" t="str">
        <f>IF(AND($F52="W40",P52=""),MAX(Q$2:Q51)+1,"")</f>
        <v/>
      </c>
      <c r="R52" s="10" t="str">
        <f>IF(AND($F52="W50",P52=""),MAX(R$2:R51)+1,"")</f>
        <v/>
      </c>
      <c r="S52" s="10" t="str">
        <f>IF(AND($F52="W60",P52=""),MAX(S$2:S51)+1,"")</f>
        <v/>
      </c>
      <c r="T52" s="10" t="str">
        <f>IF(AND($F52="W70",P52=""),MAX(T$2:T51)+1,"")</f>
        <v/>
      </c>
      <c r="U52" s="10" t="str">
        <f>IF($F52="M15",MAX(U$2:U51)+1,"")</f>
        <v/>
      </c>
      <c r="V52" s="10" t="str">
        <f>IF($F52="W15",MAX(V$2:V51)+1,"")</f>
        <v/>
      </c>
      <c r="X52" s="11" t="str">
        <f>IF(ISBLANK(B52),"",VLOOKUP(B52,Register!$A$1:$G$351,6,FALSE))</f>
        <v>F</v>
      </c>
    </row>
    <row r="53" spans="1:24" ht="12">
      <c r="A53" s="3">
        <f t="shared" si="0"/>
        <v>52</v>
      </c>
      <c r="B53" s="3">
        <v>240</v>
      </c>
      <c r="C53" s="27">
        <v>36.54</v>
      </c>
      <c r="D53" s="3" t="str">
        <f>IF(B53="","",VLOOKUP(B53,Register!$A$1:$G$351,2,FALSE)&amp;" "&amp;VLOOKUP(B53,Register!$A$1:$G$351,3,FALSE))</f>
        <v>Colin Gardner</v>
      </c>
      <c r="E53" s="3" t="str">
        <f>IF(ISBLANK(B53),"",VLOOKUP(B53,Register!$A$1:$G$351,4,FALSE))</f>
        <v>Gosport RR</v>
      </c>
      <c r="F53" s="5" t="str">
        <f>IF(ISBLANK(B53),"",VLOOKUP(B53,Register!$A$1:$G$351,5,FALSE))</f>
        <v>M50</v>
      </c>
      <c r="G53" s="3">
        <f>IF($F53&lt;&gt;"",COUNTIF($F$2:$F53,$F53),"")</f>
        <v>6</v>
      </c>
      <c r="H53" s="3">
        <f>IF(X53="","",COUNTIF($X$1:$X53,X53))</f>
        <v>38</v>
      </c>
      <c r="I53" s="3">
        <f>IF(AND(E53&lt;&gt;"Unattached",E53&lt;&gt;""),COUNTIF($E$1:$E53,$E53),"")</f>
        <v>1</v>
      </c>
      <c r="K53" s="10" t="str">
        <f>IF(AND(X53="M",H53&lt;4,NOT(F53="M15")),MAX(K$2:K52)+1,IF($F53="MS",MAX(K$2:K52)+1,""))</f>
        <v/>
      </c>
      <c r="L53" s="10" t="str">
        <f>IF(AND($F53="M40",K53=""),MAX(L$2:L52)+1,"")</f>
        <v/>
      </c>
      <c r="M53" s="10">
        <f>IF(AND($F53="M50",K53=""),MAX(M$2:M52)+1,"")</f>
        <v>6</v>
      </c>
      <c r="N53" s="10" t="str">
        <f>IF(AND($F53="M60",K53=""),MAX(N$2:N52)+1,"")</f>
        <v/>
      </c>
      <c r="O53" s="10" t="str">
        <f>IF(AND($F53="M70",K53=""),MAX(O$2:O52)+1,"")</f>
        <v/>
      </c>
      <c r="P53" s="10" t="str">
        <f>IF(AND(X53="F",H53&lt;4,NOT(F53="W15")),MAX(P$2:P52)+1,IF($F53="WS",MAX(P$2:P52)+1,""))</f>
        <v/>
      </c>
      <c r="Q53" s="10" t="str">
        <f>IF(AND($F53="W40",P53=""),MAX(Q$2:Q52)+1,"")</f>
        <v/>
      </c>
      <c r="R53" s="10" t="str">
        <f>IF(AND($F53="W50",P53=""),MAX(R$2:R52)+1,"")</f>
        <v/>
      </c>
      <c r="S53" s="10" t="str">
        <f>IF(AND($F53="W60",P53=""),MAX(S$2:S52)+1,"")</f>
        <v/>
      </c>
      <c r="T53" s="10" t="str">
        <f>IF(AND($F53="W70",P53=""),MAX(T$2:T52)+1,"")</f>
        <v/>
      </c>
      <c r="U53" s="10" t="str">
        <f>IF($F53="M15",MAX(U$2:U52)+1,"")</f>
        <v/>
      </c>
      <c r="V53" s="10" t="str">
        <f>IF($F53="W15",MAX(V$2:V52)+1,"")</f>
        <v/>
      </c>
      <c r="X53" s="11" t="str">
        <f>IF(ISBLANK(B53),"",VLOOKUP(B53,Register!$A$1:$G$351,6,FALSE))</f>
        <v>M</v>
      </c>
    </row>
    <row r="54" spans="1:24" ht="12">
      <c r="A54" s="3">
        <f t="shared" si="0"/>
        <v>53</v>
      </c>
      <c r="B54" s="3">
        <v>334</v>
      </c>
      <c r="C54" s="27">
        <v>37.1</v>
      </c>
      <c r="D54" s="3" t="str">
        <f>IF(B54="","",VLOOKUP(B54,Register!$A$1:$G$351,2,FALSE)&amp;" "&amp;VLOOKUP(B54,Register!$A$1:$G$351,3,FALSE))</f>
        <v>Debbie Band</v>
      </c>
      <c r="E54" s="3" t="str">
        <f>IF(ISBLANK(B54),"",VLOOKUP(B54,Register!$A$1:$G$351,4,FALSE))</f>
        <v>Liss Runners</v>
      </c>
      <c r="F54" s="5" t="str">
        <f>IF(ISBLANK(B54),"",VLOOKUP(B54,Register!$A$1:$G$351,5,FALSE))</f>
        <v>W40</v>
      </c>
      <c r="G54" s="3">
        <f>IF($F54&lt;&gt;"",COUNTIF($F$2:$F54,$F54),"")</f>
        <v>2</v>
      </c>
      <c r="H54" s="3">
        <f>IF(X54="","",COUNTIF($X$1:$X54,X54))</f>
        <v>15</v>
      </c>
      <c r="I54" s="3">
        <f>IF(AND(E54&lt;&gt;"Unattached",E54&lt;&gt;""),COUNTIF($E$1:$E54,$E54),"")</f>
        <v>1</v>
      </c>
      <c r="K54" s="10" t="str">
        <f>IF(AND(X54="M",H54&lt;4,NOT(F54="M15")),MAX(K$2:K53)+1,IF($F54="MS",MAX(K$2:K53)+1,""))</f>
        <v/>
      </c>
      <c r="L54" s="10" t="str">
        <f>IF(AND($F54="M40",K54=""),MAX(L$2:L53)+1,"")</f>
        <v/>
      </c>
      <c r="M54" s="10" t="str">
        <f>IF(AND($F54="M50",K54=""),MAX(M$2:M53)+1,"")</f>
        <v/>
      </c>
      <c r="N54" s="10" t="str">
        <f>IF(AND($F54="M60",K54=""),MAX(N$2:N53)+1,"")</f>
        <v/>
      </c>
      <c r="O54" s="10" t="str">
        <f>IF(AND($F54="M70",K54=""),MAX(O$2:O53)+1,"")</f>
        <v/>
      </c>
      <c r="P54" s="10" t="str">
        <f>IF(AND(X54="F",H54&lt;4,NOT(F54="W15")),MAX(P$2:P53)+1,IF($F54="WS",MAX(P$2:P53)+1,""))</f>
        <v/>
      </c>
      <c r="Q54" s="10">
        <f>IF(AND($F54="W40",P54=""),MAX(Q$2:Q53)+1,"")</f>
        <v>2</v>
      </c>
      <c r="R54" s="10" t="str">
        <f>IF(AND($F54="W50",P54=""),MAX(R$2:R53)+1,"")</f>
        <v/>
      </c>
      <c r="S54" s="10" t="str">
        <f>IF(AND($F54="W60",P54=""),MAX(S$2:S53)+1,"")</f>
        <v/>
      </c>
      <c r="T54" s="10" t="str">
        <f>IF(AND($F54="W70",P54=""),MAX(T$2:T53)+1,"")</f>
        <v/>
      </c>
      <c r="U54" s="10" t="str">
        <f>IF($F54="M15",MAX(U$2:U53)+1,"")</f>
        <v/>
      </c>
      <c r="V54" s="10" t="str">
        <f>IF($F54="W15",MAX(V$2:V53)+1,"")</f>
        <v/>
      </c>
      <c r="X54" s="11" t="str">
        <f>IF(ISBLANK(B54),"",VLOOKUP(B54,Register!$A$1:$G$351,6,FALSE))</f>
        <v>F</v>
      </c>
    </row>
    <row r="55" spans="1:24" ht="12">
      <c r="A55" s="3">
        <f t="shared" si="0"/>
        <v>54</v>
      </c>
      <c r="B55" s="3">
        <v>167</v>
      </c>
      <c r="C55" s="27">
        <v>37.21</v>
      </c>
      <c r="D55" s="3" t="str">
        <f>IF(B55="","",VLOOKUP(B55,Register!$A$1:$G$351,2,FALSE)&amp;" "&amp;VLOOKUP(B55,Register!$A$1:$G$351,3,FALSE))</f>
        <v>Jo Payze</v>
      </c>
      <c r="E55" s="3" t="str">
        <f>IF(ISBLANK(B55),"",VLOOKUP(B55,Register!$A$1:$G$351,4,FALSE))</f>
        <v>City of Portsmouth</v>
      </c>
      <c r="F55" s="5" t="str">
        <f>IF(ISBLANK(B55),"",VLOOKUP(B55,Register!$A$1:$G$351,5,FALSE))</f>
        <v>W40</v>
      </c>
      <c r="G55" s="3">
        <f>IF($F55&lt;&gt;"",COUNTIF($F$2:$F55,$F55),"")</f>
        <v>3</v>
      </c>
      <c r="H55" s="3">
        <f>IF(X55="","",COUNTIF($X$1:$X55,X55))</f>
        <v>16</v>
      </c>
      <c r="I55" s="3">
        <f>IF(AND(E55&lt;&gt;"Unattached",E55&lt;&gt;""),COUNTIF($E$1:$E55,$E55),"")</f>
        <v>1</v>
      </c>
      <c r="K55" s="10" t="str">
        <f>IF(AND(X55="M",H55&lt;4,NOT(F55="M15")),MAX(K$2:K54)+1,IF($F55="MS",MAX(K$2:K54)+1,""))</f>
        <v/>
      </c>
      <c r="L55" s="10" t="str">
        <f>IF(AND($F55="M40",K55=""),MAX(L$2:L54)+1,"")</f>
        <v/>
      </c>
      <c r="M55" s="10" t="str">
        <f>IF(AND($F55="M50",K55=""),MAX(M$2:M54)+1,"")</f>
        <v/>
      </c>
      <c r="N55" s="10" t="str">
        <f>IF(AND($F55="M60",K55=""),MAX(N$2:N54)+1,"")</f>
        <v/>
      </c>
      <c r="O55" s="10" t="str">
        <f>IF(AND($F55="M70",K55=""),MAX(O$2:O54)+1,"")</f>
        <v/>
      </c>
      <c r="P55" s="10" t="str">
        <f>IF(AND(X55="F",H55&lt;4,NOT(F55="W15")),MAX(P$2:P54)+1,IF($F55="WS",MAX(P$2:P54)+1,""))</f>
        <v/>
      </c>
      <c r="Q55" s="10">
        <f>IF(AND($F55="W40",P55=""),MAX(Q$2:Q54)+1,"")</f>
        <v>3</v>
      </c>
      <c r="R55" s="10" t="str">
        <f>IF(AND($F55="W50",P55=""),MAX(R$2:R54)+1,"")</f>
        <v/>
      </c>
      <c r="S55" s="10" t="str">
        <f>IF(AND($F55="W60",P55=""),MAX(S$2:S54)+1,"")</f>
        <v/>
      </c>
      <c r="T55" s="10" t="str">
        <f>IF(AND($F55="W70",P55=""),MAX(T$2:T54)+1,"")</f>
        <v/>
      </c>
      <c r="U55" s="10" t="str">
        <f>IF($F55="M15",MAX(U$2:U54)+1,"")</f>
        <v/>
      </c>
      <c r="V55" s="10" t="str">
        <f>IF($F55="W15",MAX(V$2:V54)+1,"")</f>
        <v/>
      </c>
      <c r="X55" s="11" t="str">
        <f>IF(ISBLANK(B55),"",VLOOKUP(B55,Register!$A$1:$G$351,6,FALSE))</f>
        <v>F</v>
      </c>
    </row>
    <row r="56" spans="1:24" ht="12">
      <c r="A56" s="3">
        <f t="shared" si="0"/>
        <v>55</v>
      </c>
      <c r="B56" s="3">
        <v>294</v>
      </c>
      <c r="C56" s="27">
        <v>37.22</v>
      </c>
      <c r="D56" s="3" t="str">
        <f>IF(B56="","",VLOOKUP(B56,Register!$A$1:$G$351,2,FALSE)&amp;" "&amp;VLOOKUP(B56,Register!$A$1:$G$351,3,FALSE))</f>
        <v>David Knowles</v>
      </c>
      <c r="E56" s="3" t="str">
        <f>IF(ISBLANK(B56),"",VLOOKUP(B56,Register!$A$1:$G$351,4,FALSE))</f>
        <v>Chichester Runners</v>
      </c>
      <c r="F56" s="5" t="str">
        <f>IF(ISBLANK(B56),"",VLOOKUP(B56,Register!$A$1:$G$351,5,FALSE))</f>
        <v>M40</v>
      </c>
      <c r="G56" s="3">
        <f>IF($F56&lt;&gt;"",COUNTIF($F$2:$F56,$F56),"")</f>
        <v>11</v>
      </c>
      <c r="H56" s="3">
        <f>IF(X56="","",COUNTIF($X$1:$X56,X56))</f>
        <v>39</v>
      </c>
      <c r="I56" s="3">
        <f>IF(AND(E56&lt;&gt;"Unattached",E56&lt;&gt;""),COUNTIF($E$1:$E56,$E56),"")</f>
        <v>1</v>
      </c>
      <c r="K56" s="10" t="str">
        <f>IF(AND(X56="M",H56&lt;4,NOT(F56="M15")),MAX(K$2:K55)+1,IF($F56="MS",MAX(K$2:K55)+1,""))</f>
        <v/>
      </c>
      <c r="L56" s="10">
        <f>IF(AND($F56="M40",K56=""),MAX(L$2:L55)+1,"")</f>
        <v>10</v>
      </c>
      <c r="M56" s="10" t="str">
        <f>IF(AND($F56="M50",K56=""),MAX(M$2:M55)+1,"")</f>
        <v/>
      </c>
      <c r="N56" s="10" t="str">
        <f>IF(AND($F56="M60",K56=""),MAX(N$2:N55)+1,"")</f>
        <v/>
      </c>
      <c r="O56" s="10" t="str">
        <f>IF(AND($F56="M70",K56=""),MAX(O$2:O55)+1,"")</f>
        <v/>
      </c>
      <c r="P56" s="10" t="str">
        <f>IF(AND(X56="F",H56&lt;4,NOT(F56="W15")),MAX(P$2:P55)+1,IF($F56="WS",MAX(P$2:P55)+1,""))</f>
        <v/>
      </c>
      <c r="Q56" s="10" t="str">
        <f>IF(AND($F56="W40",P56=""),MAX(Q$2:Q55)+1,"")</f>
        <v/>
      </c>
      <c r="R56" s="10" t="str">
        <f>IF(AND($F56="W50",P56=""),MAX(R$2:R55)+1,"")</f>
        <v/>
      </c>
      <c r="S56" s="10" t="str">
        <f>IF(AND($F56="W60",P56=""),MAX(S$2:S55)+1,"")</f>
        <v/>
      </c>
      <c r="T56" s="10" t="str">
        <f>IF(AND($F56="W70",P56=""),MAX(T$2:T55)+1,"")</f>
        <v/>
      </c>
      <c r="U56" s="10" t="str">
        <f>IF($F56="M15",MAX(U$2:U55)+1,"")</f>
        <v/>
      </c>
      <c r="V56" s="10" t="str">
        <f>IF($F56="W15",MAX(V$2:V55)+1,"")</f>
        <v/>
      </c>
      <c r="X56" s="11" t="str">
        <f>IF(ISBLANK(B56),"",VLOOKUP(B56,Register!$A$1:$G$351,6,FALSE))</f>
        <v>M</v>
      </c>
    </row>
    <row r="57" spans="1:24" ht="12">
      <c r="A57" s="3">
        <f t="shared" si="0"/>
        <v>56</v>
      </c>
      <c r="B57" s="3">
        <v>16</v>
      </c>
      <c r="C57" s="27">
        <v>37.270000000000003</v>
      </c>
      <c r="D57" s="3" t="str">
        <f>IF(B57="","",VLOOKUP(B57,Register!$A$1:$G$351,2,FALSE)&amp;" "&amp;VLOOKUP(B57,Register!$A$1:$G$351,3,FALSE))</f>
        <v>Zoe Gill</v>
      </c>
      <c r="E57" s="3" t="str">
        <f>IF(ISBLANK(B57),"",VLOOKUP(B57,Register!$A$1:$G$351,4,FALSE))</f>
        <v>Victory AC</v>
      </c>
      <c r="F57" s="5" t="str">
        <f>IF(ISBLANK(B57),"",VLOOKUP(B57,Register!$A$1:$G$351,5,FALSE))</f>
        <v>WS</v>
      </c>
      <c r="G57" s="3">
        <f>IF($F57&lt;&gt;"",COUNTIF($F$2:$F57,$F57),"")</f>
        <v>13</v>
      </c>
      <c r="H57" s="3">
        <f>IF(X57="","",COUNTIF($X$1:$X57,X57))</f>
        <v>17</v>
      </c>
      <c r="I57" s="3">
        <f>IF(AND(E57&lt;&gt;"Unattached",E57&lt;&gt;""),COUNTIF($E$1:$E57,$E57),"")</f>
        <v>7</v>
      </c>
      <c r="K57" s="10" t="str">
        <f>IF(AND(X57="M",H57&lt;4,NOT(F57="M15")),MAX(K$2:K56)+1,IF($F57="MS",MAX(K$2:K56)+1,""))</f>
        <v/>
      </c>
      <c r="L57" s="10" t="str">
        <f>IF(AND($F57="M40",K57=""),MAX(L$2:L56)+1,"")</f>
        <v/>
      </c>
      <c r="M57" s="10" t="str">
        <f>IF(AND($F57="M50",K57=""),MAX(M$2:M56)+1,"")</f>
        <v/>
      </c>
      <c r="N57" s="10" t="str">
        <f>IF(AND($F57="M60",K57=""),MAX(N$2:N56)+1,"")</f>
        <v/>
      </c>
      <c r="O57" s="10" t="str">
        <f>IF(AND($F57="M70",K57=""),MAX(O$2:O56)+1,"")</f>
        <v/>
      </c>
      <c r="P57" s="10">
        <f>IF(AND(X57="F",H57&lt;4,NOT(F57="W15")),MAX(P$2:P56)+1,IF($F57="WS",MAX(P$2:P56)+1,""))</f>
        <v>13</v>
      </c>
      <c r="Q57" s="10" t="str">
        <f>IF(AND($F57="W40",P57=""),MAX(Q$2:Q56)+1,"")</f>
        <v/>
      </c>
      <c r="R57" s="10" t="str">
        <f>IF(AND($F57="W50",P57=""),MAX(R$2:R56)+1,"")</f>
        <v/>
      </c>
      <c r="S57" s="10" t="str">
        <f>IF(AND($F57="W60",P57=""),MAX(S$2:S56)+1,"")</f>
        <v/>
      </c>
      <c r="T57" s="10" t="str">
        <f>IF(AND($F57="W70",P57=""),MAX(T$2:T56)+1,"")</f>
        <v/>
      </c>
      <c r="U57" s="10" t="str">
        <f>IF($F57="M15",MAX(U$2:U56)+1,"")</f>
        <v/>
      </c>
      <c r="V57" s="10" t="str">
        <f>IF($F57="W15",MAX(V$2:V56)+1,"")</f>
        <v/>
      </c>
      <c r="X57" s="11" t="str">
        <f>IF(ISBLANK(B57),"",VLOOKUP(B57,Register!$A$1:$G$351,6,FALSE))</f>
        <v>F</v>
      </c>
    </row>
    <row r="58" spans="1:24" ht="12">
      <c r="A58" s="3">
        <f t="shared" si="0"/>
        <v>57</v>
      </c>
      <c r="B58" s="3">
        <v>219</v>
      </c>
      <c r="C58" s="27" t="s">
        <v>553</v>
      </c>
      <c r="D58" s="3" t="str">
        <f>IF(B58="","",VLOOKUP(B58,Register!$A$1:$G$351,2,FALSE)&amp;" "&amp;VLOOKUP(B58,Register!$A$1:$G$351,3,FALSE))</f>
        <v>Kim Nelson</v>
      </c>
      <c r="E58" s="3" t="str">
        <f>IF(ISBLANK(B58),"",VLOOKUP(B58,Register!$A$1:$G$351,4,FALSE))</f>
        <v>Chichester Runners</v>
      </c>
      <c r="F58" s="5" t="str">
        <f>IF(ISBLANK(B58),"",VLOOKUP(B58,Register!$A$1:$G$351,5,FALSE))</f>
        <v>W50</v>
      </c>
      <c r="G58" s="3">
        <f>IF($F58&lt;&gt;"",COUNTIF($F$2:$F58,$F58),"")</f>
        <v>2</v>
      </c>
      <c r="H58" s="3">
        <f>IF(X58="","",COUNTIF($X$1:$X58,X58))</f>
        <v>18</v>
      </c>
      <c r="I58" s="3">
        <f>IF(AND(E58&lt;&gt;"Unattached",E58&lt;&gt;""),COUNTIF($E$1:$E58,$E58),"")</f>
        <v>2</v>
      </c>
      <c r="K58" s="10" t="str">
        <f>IF(AND(X58="M",H58&lt;4,NOT(F58="M15")),MAX(K$2:K57)+1,IF($F58="MS",MAX(K$2:K57)+1,""))</f>
        <v/>
      </c>
      <c r="L58" s="10" t="str">
        <f>IF(AND($F58="M40",K58=""),MAX(L$2:L57)+1,"")</f>
        <v/>
      </c>
      <c r="M58" s="10" t="str">
        <f>IF(AND($F58="M50",K58=""),MAX(M$2:M57)+1,"")</f>
        <v/>
      </c>
      <c r="N58" s="10" t="str">
        <f>IF(AND($F58="M60",K58=""),MAX(N$2:N57)+1,"")</f>
        <v/>
      </c>
      <c r="O58" s="10" t="str">
        <f>IF(AND($F58="M70",K58=""),MAX(O$2:O57)+1,"")</f>
        <v/>
      </c>
      <c r="P58" s="10" t="str">
        <f>IF(AND(X58="F",H58&lt;4,NOT(F58="W15")),MAX(P$2:P57)+1,IF($F58="WS",MAX(P$2:P57)+1,""))</f>
        <v/>
      </c>
      <c r="Q58" s="10" t="str">
        <f>IF(AND($F58="W40",P58=""),MAX(Q$2:Q57)+1,"")</f>
        <v/>
      </c>
      <c r="R58" s="10">
        <f>IF(AND($F58="W50",P58=""),MAX(R$2:R57)+1,"")</f>
        <v>2</v>
      </c>
      <c r="S58" s="10" t="str">
        <f>IF(AND($F58="W60",P58=""),MAX(S$2:S57)+1,"")</f>
        <v/>
      </c>
      <c r="T58" s="10" t="str">
        <f>IF(AND($F58="W70",P58=""),MAX(T$2:T57)+1,"")</f>
        <v/>
      </c>
      <c r="U58" s="10" t="str">
        <f>IF($F58="M15",MAX(U$2:U57)+1,"")</f>
        <v/>
      </c>
      <c r="V58" s="10" t="str">
        <f>IF($F58="W15",MAX(V$2:V57)+1,"")</f>
        <v/>
      </c>
      <c r="X58" s="11" t="str">
        <f>IF(ISBLANK(B58),"",VLOOKUP(B58,Register!$A$1:$G$351,6,FALSE))</f>
        <v>F</v>
      </c>
    </row>
    <row r="59" spans="1:24" ht="12">
      <c r="A59" s="3">
        <f t="shared" si="0"/>
        <v>58</v>
      </c>
      <c r="B59" s="3">
        <v>22</v>
      </c>
      <c r="C59" s="27">
        <v>37.42</v>
      </c>
      <c r="D59" s="3" t="str">
        <f>IF(B59="","",VLOOKUP(B59,Register!$A$1:$G$351,2,FALSE)&amp;" "&amp;VLOOKUP(B59,Register!$A$1:$G$351,3,FALSE))</f>
        <v>Paul Ingleby</v>
      </c>
      <c r="E59" s="3" t="str">
        <f>IF(ISBLANK(B59),"",VLOOKUP(B59,Register!$A$1:$G$351,4,FALSE))</f>
        <v>Unattached</v>
      </c>
      <c r="F59" s="5" t="str">
        <f>IF(ISBLANK(B59),"",VLOOKUP(B59,Register!$A$1:$G$351,5,FALSE))</f>
        <v>M40</v>
      </c>
      <c r="G59" s="3">
        <f>IF($F59&lt;&gt;"",COUNTIF($F$2:$F59,$F59),"")</f>
        <v>12</v>
      </c>
      <c r="H59" s="3">
        <f>IF(X59="","",COUNTIF($X$1:$X59,X59))</f>
        <v>40</v>
      </c>
      <c r="I59" s="3" t="str">
        <f>IF(AND(E59&lt;&gt;"Unattached",E59&lt;&gt;""),COUNTIF($E$1:$E59,$E59),"")</f>
        <v/>
      </c>
      <c r="K59" s="10" t="str">
        <f>IF(AND(X59="M",H59&lt;4,NOT(F59="M15")),MAX(K$2:K58)+1,IF($F59="MS",MAX(K$2:K58)+1,""))</f>
        <v/>
      </c>
      <c r="L59" s="10">
        <f>IF(AND($F59="M40",K59=""),MAX(L$2:L58)+1,"")</f>
        <v>11</v>
      </c>
      <c r="M59" s="10" t="str">
        <f>IF(AND($F59="M50",K59=""),MAX(M$2:M58)+1,"")</f>
        <v/>
      </c>
      <c r="N59" s="10" t="str">
        <f>IF(AND($F59="M60",K59=""),MAX(N$2:N58)+1,"")</f>
        <v/>
      </c>
      <c r="O59" s="10" t="str">
        <f>IF(AND($F59="M70",K59=""),MAX(O$2:O58)+1,"")</f>
        <v/>
      </c>
      <c r="P59" s="10" t="str">
        <f>IF(AND(X59="F",H59&lt;4,NOT(F59="W15")),MAX(P$2:P58)+1,IF($F59="WS",MAX(P$2:P58)+1,""))</f>
        <v/>
      </c>
      <c r="Q59" s="10" t="str">
        <f>IF(AND($F59="W40",P59=""),MAX(Q$2:Q58)+1,"")</f>
        <v/>
      </c>
      <c r="R59" s="10" t="str">
        <f>IF(AND($F59="W50",P59=""),MAX(R$2:R58)+1,"")</f>
        <v/>
      </c>
      <c r="S59" s="10" t="str">
        <f>IF(AND($F59="W60",P59=""),MAX(S$2:S58)+1,"")</f>
        <v/>
      </c>
      <c r="T59" s="10" t="str">
        <f>IF(AND($F59="W70",P59=""),MAX(T$2:T58)+1,"")</f>
        <v/>
      </c>
      <c r="U59" s="10" t="str">
        <f>IF($F59="M15",MAX(U$2:U58)+1,"")</f>
        <v/>
      </c>
      <c r="V59" s="10" t="str">
        <f>IF($F59="W15",MAX(V$2:V58)+1,"")</f>
        <v/>
      </c>
      <c r="X59" s="11" t="str">
        <f>IF(ISBLANK(B59),"",VLOOKUP(B59,Register!$A$1:$G$351,6,FALSE))</f>
        <v>M</v>
      </c>
    </row>
    <row r="60" spans="1:24" ht="12">
      <c r="A60" s="3">
        <f t="shared" si="0"/>
        <v>59</v>
      </c>
      <c r="B60" s="3">
        <v>118</v>
      </c>
      <c r="C60" s="27">
        <v>37.46</v>
      </c>
      <c r="D60" s="3" t="str">
        <f>IF(B60="","",VLOOKUP(B60,Register!$A$1:$G$351,2,FALSE)&amp;" "&amp;VLOOKUP(B60,Register!$A$1:$G$351,3,FALSE))</f>
        <v>James Berry</v>
      </c>
      <c r="E60" s="3" t="str">
        <f>IF(ISBLANK(B60),"",VLOOKUP(B60,Register!$A$1:$G$351,4,FALSE))</f>
        <v>Denmead Striders</v>
      </c>
      <c r="F60" s="5" t="str">
        <f>IF(ISBLANK(B60),"",VLOOKUP(B60,Register!$A$1:$G$351,5,FALSE))</f>
        <v>MS</v>
      </c>
      <c r="G60" s="3">
        <f>IF($F60&lt;&gt;"",COUNTIF($F$2:$F60,$F60),"")</f>
        <v>20</v>
      </c>
      <c r="H60" s="3">
        <f>IF(X60="","",COUNTIF($X$1:$X60,X60))</f>
        <v>41</v>
      </c>
      <c r="I60" s="3">
        <f>IF(AND(E60&lt;&gt;"Unattached",E60&lt;&gt;""),COUNTIF($E$1:$E60,$E60),"")</f>
        <v>13</v>
      </c>
      <c r="K60" s="10">
        <f>IF(AND(X60="M",H60&lt;4,NOT(F60="M15")),MAX(K$2:K59)+1,IF($F60="MS",MAX(K$2:K59)+1,""))</f>
        <v>21</v>
      </c>
      <c r="L60" s="10" t="str">
        <f>IF(AND($F60="M40",K60=""),MAX(L$2:L59)+1,"")</f>
        <v/>
      </c>
      <c r="M60" s="10" t="str">
        <f>IF(AND($F60="M50",K60=""),MAX(M$2:M59)+1,"")</f>
        <v/>
      </c>
      <c r="N60" s="10" t="str">
        <f>IF(AND($F60="M60",K60=""),MAX(N$2:N59)+1,"")</f>
        <v/>
      </c>
      <c r="O60" s="10" t="str">
        <f>IF(AND($F60="M70",K60=""),MAX(O$2:O59)+1,"")</f>
        <v/>
      </c>
      <c r="P60" s="10" t="str">
        <f>IF(AND(X60="F",H60&lt;4,NOT(F60="W15")),MAX(P$2:P59)+1,IF($F60="WS",MAX(P$2:P59)+1,""))</f>
        <v/>
      </c>
      <c r="Q60" s="10" t="str">
        <f>IF(AND($F60="W40",P60=""),MAX(Q$2:Q59)+1,"")</f>
        <v/>
      </c>
      <c r="R60" s="10" t="str">
        <f>IF(AND($F60="W50",P60=""),MAX(R$2:R59)+1,"")</f>
        <v/>
      </c>
      <c r="S60" s="10" t="str">
        <f>IF(AND($F60="W60",P60=""),MAX(S$2:S59)+1,"")</f>
        <v/>
      </c>
      <c r="T60" s="10" t="str">
        <f>IF(AND($F60="W70",P60=""),MAX(T$2:T59)+1,"")</f>
        <v/>
      </c>
      <c r="U60" s="10" t="str">
        <f>IF($F60="M15",MAX(U$2:U59)+1,"")</f>
        <v/>
      </c>
      <c r="V60" s="10" t="str">
        <f>IF($F60="W15",MAX(V$2:V59)+1,"")</f>
        <v/>
      </c>
      <c r="X60" s="11" t="str">
        <f>IF(ISBLANK(B60),"",VLOOKUP(B60,Register!$A$1:$G$351,6,FALSE))</f>
        <v>M</v>
      </c>
    </row>
    <row r="61" spans="1:24" ht="12">
      <c r="A61" s="3">
        <f t="shared" si="0"/>
        <v>60</v>
      </c>
      <c r="B61" s="3">
        <v>290</v>
      </c>
      <c r="C61" s="27">
        <v>37.479999999999997</v>
      </c>
      <c r="D61" s="3" t="str">
        <f>IF(B61="","",VLOOKUP(B61,Register!$A$1:$G$351,2,FALSE)&amp;" "&amp;VLOOKUP(B61,Register!$A$1:$G$351,3,FALSE))</f>
        <v>Sean O'Donnell</v>
      </c>
      <c r="E61" s="3" t="str">
        <f>IF(ISBLANK(B61),"",VLOOKUP(B61,Register!$A$1:$G$351,4,FALSE))</f>
        <v>Tone Zone</v>
      </c>
      <c r="F61" s="5" t="str">
        <f>IF(ISBLANK(B61),"",VLOOKUP(B61,Register!$A$1:$G$351,5,FALSE))</f>
        <v>M40</v>
      </c>
      <c r="G61" s="3">
        <f>IF($F61&lt;&gt;"",COUNTIF($F$2:$F61,$F61),"")</f>
        <v>13</v>
      </c>
      <c r="H61" s="3">
        <f>IF(X61="","",COUNTIF($X$1:$X61,X61))</f>
        <v>42</v>
      </c>
      <c r="I61" s="3">
        <f>IF(AND(E61&lt;&gt;"Unattached",E61&lt;&gt;""),COUNTIF($E$1:$E61,$E61),"")</f>
        <v>2</v>
      </c>
      <c r="K61" s="10" t="str">
        <f>IF(AND(X61="M",H61&lt;4,NOT(F61="M15")),MAX(K$2:K60)+1,IF($F61="MS",MAX(K$2:K60)+1,""))</f>
        <v/>
      </c>
      <c r="L61" s="10">
        <f>IF(AND($F61="M40",K61=""),MAX(L$2:L60)+1,"")</f>
        <v>12</v>
      </c>
      <c r="M61" s="10" t="str">
        <f>IF(AND($F61="M50",K61=""),MAX(M$2:M60)+1,"")</f>
        <v/>
      </c>
      <c r="N61" s="10" t="str">
        <f>IF(AND($F61="M60",K61=""),MAX(N$2:N60)+1,"")</f>
        <v/>
      </c>
      <c r="O61" s="10" t="str">
        <f>IF(AND($F61="M70",K61=""),MAX(O$2:O60)+1,"")</f>
        <v/>
      </c>
      <c r="P61" s="10" t="str">
        <f>IF(AND(X61="F",H61&lt;4,NOT(F61="W15")),MAX(P$2:P60)+1,IF($F61="WS",MAX(P$2:P60)+1,""))</f>
        <v/>
      </c>
      <c r="Q61" s="10" t="str">
        <f>IF(AND($F61="W40",P61=""),MAX(Q$2:Q60)+1,"")</f>
        <v/>
      </c>
      <c r="R61" s="10" t="str">
        <f>IF(AND($F61="W50",P61=""),MAX(R$2:R60)+1,"")</f>
        <v/>
      </c>
      <c r="S61" s="10" t="str">
        <f>IF(AND($F61="W60",P61=""),MAX(S$2:S60)+1,"")</f>
        <v/>
      </c>
      <c r="T61" s="10" t="str">
        <f>IF(AND($F61="W70",P61=""),MAX(T$2:T60)+1,"")</f>
        <v/>
      </c>
      <c r="U61" s="10" t="str">
        <f>IF($F61="M15",MAX(U$2:U60)+1,"")</f>
        <v/>
      </c>
      <c r="V61" s="10" t="str">
        <f>IF($F61="W15",MAX(V$2:V60)+1,"")</f>
        <v/>
      </c>
      <c r="X61" s="11" t="str">
        <f>IF(ISBLANK(B61),"",VLOOKUP(B61,Register!$A$1:$G$351,6,FALSE))</f>
        <v>M</v>
      </c>
    </row>
    <row r="62" spans="1:24" ht="12">
      <c r="A62" s="3">
        <f t="shared" si="0"/>
        <v>61</v>
      </c>
      <c r="B62" s="3">
        <v>20</v>
      </c>
      <c r="C62" s="27">
        <v>37.58</v>
      </c>
      <c r="D62" s="3" t="str">
        <f>IF(B62="","",VLOOKUP(B62,Register!$A$1:$G$351,2,FALSE)&amp;" "&amp;VLOOKUP(B62,Register!$A$1:$G$351,3,FALSE))</f>
        <v>Darren Matthews</v>
      </c>
      <c r="E62" s="3" t="str">
        <f>IF(ISBLANK(B62),"",VLOOKUP(B62,Register!$A$1:$G$351,4,FALSE))</f>
        <v>Unattached</v>
      </c>
      <c r="F62" s="5" t="str">
        <f>IF(ISBLANK(B62),"",VLOOKUP(B62,Register!$A$1:$G$351,5,FALSE))</f>
        <v>MS</v>
      </c>
      <c r="G62" s="3">
        <f>IF($F62&lt;&gt;"",COUNTIF($F$2:$F62,$F62),"")</f>
        <v>21</v>
      </c>
      <c r="H62" s="3">
        <f>IF(X62="","",COUNTIF($X$1:$X62,X62))</f>
        <v>43</v>
      </c>
      <c r="I62" s="3" t="str">
        <f>IF(AND(E62&lt;&gt;"Unattached",E62&lt;&gt;""),COUNTIF($E$1:$E62,$E62),"")</f>
        <v/>
      </c>
      <c r="K62" s="10">
        <f>IF(AND(X62="M",H62&lt;4,NOT(F62="M15")),MAX(K$2:K61)+1,IF($F62="MS",MAX(K$2:K61)+1,""))</f>
        <v>22</v>
      </c>
      <c r="L62" s="10" t="str">
        <f>IF(AND($F62="M40",K62=""),MAX(L$2:L61)+1,"")</f>
        <v/>
      </c>
      <c r="M62" s="10" t="str">
        <f>IF(AND($F62="M50",K62=""),MAX(M$2:M61)+1,"")</f>
        <v/>
      </c>
      <c r="N62" s="10" t="str">
        <f>IF(AND($F62="M60",K62=""),MAX(N$2:N61)+1,"")</f>
        <v/>
      </c>
      <c r="O62" s="10" t="str">
        <f>IF(AND($F62="M70",K62=""),MAX(O$2:O61)+1,"")</f>
        <v/>
      </c>
      <c r="P62" s="10" t="str">
        <f>IF(AND(X62="F",H62&lt;4,NOT(F62="W15")),MAX(P$2:P61)+1,IF($F62="WS",MAX(P$2:P61)+1,""))</f>
        <v/>
      </c>
      <c r="Q62" s="10" t="str">
        <f>IF(AND($F62="W40",P62=""),MAX(Q$2:Q61)+1,"")</f>
        <v/>
      </c>
      <c r="R62" s="10" t="str">
        <f>IF(AND($F62="W50",P62=""),MAX(R$2:R61)+1,"")</f>
        <v/>
      </c>
      <c r="S62" s="10" t="str">
        <f>IF(AND($F62="W60",P62=""),MAX(S$2:S61)+1,"")</f>
        <v/>
      </c>
      <c r="T62" s="10" t="str">
        <f>IF(AND($F62="W70",P62=""),MAX(T$2:T61)+1,"")</f>
        <v/>
      </c>
      <c r="U62" s="10" t="str">
        <f>IF($F62="M15",MAX(U$2:U61)+1,"")</f>
        <v/>
      </c>
      <c r="V62" s="10" t="str">
        <f>IF($F62="W15",MAX(V$2:V61)+1,"")</f>
        <v/>
      </c>
      <c r="X62" s="11" t="str">
        <f>IF(ISBLANK(B62),"",VLOOKUP(B62,Register!$A$1:$G$351,6,FALSE))</f>
        <v>M</v>
      </c>
    </row>
    <row r="63" spans="1:24" ht="12">
      <c r="A63" s="3">
        <f t="shared" si="0"/>
        <v>62</v>
      </c>
      <c r="B63" s="3">
        <v>292</v>
      </c>
      <c r="C63" s="27">
        <v>38.07</v>
      </c>
      <c r="D63" s="3" t="str">
        <f>IF(B63="","",VLOOKUP(B63,Register!$A$1:$G$351,2,FALSE)&amp;" "&amp;VLOOKUP(B63,Register!$A$1:$G$351,3,FALSE))</f>
        <v>Michael Bruce</v>
      </c>
      <c r="E63" s="3" t="str">
        <f>IF(ISBLANK(B63),"",VLOOKUP(B63,Register!$A$1:$G$351,4,FALSE))</f>
        <v>Victory AC</v>
      </c>
      <c r="F63" s="5" t="str">
        <f>IF(ISBLANK(B63),"",VLOOKUP(B63,Register!$A$1:$G$351,5,FALSE))</f>
        <v>M40</v>
      </c>
      <c r="G63" s="3">
        <f>IF($F63&lt;&gt;"",COUNTIF($F$2:$F63,$F63),"")</f>
        <v>14</v>
      </c>
      <c r="H63" s="3">
        <f>IF(X63="","",COUNTIF($X$1:$X63,X63))</f>
        <v>44</v>
      </c>
      <c r="I63" s="3">
        <f>IF(AND(E63&lt;&gt;"Unattached",E63&lt;&gt;""),COUNTIF($E$1:$E63,$E63),"")</f>
        <v>8</v>
      </c>
      <c r="K63" s="10" t="str">
        <f>IF(AND(X63="M",H63&lt;4,NOT(F63="M15")),MAX(K$2:K62)+1,IF($F63="MS",MAX(K$2:K62)+1,""))</f>
        <v/>
      </c>
      <c r="L63" s="10">
        <f>IF(AND($F63="M40",K63=""),MAX(L$2:L62)+1,"")</f>
        <v>13</v>
      </c>
      <c r="M63" s="10" t="str">
        <f>IF(AND($F63="M50",K63=""),MAX(M$2:M62)+1,"")</f>
        <v/>
      </c>
      <c r="N63" s="10" t="str">
        <f>IF(AND($F63="M60",K63=""),MAX(N$2:N62)+1,"")</f>
        <v/>
      </c>
      <c r="O63" s="10" t="str">
        <f>IF(AND($F63="M70",K63=""),MAX(O$2:O62)+1,"")</f>
        <v/>
      </c>
      <c r="P63" s="10" t="str">
        <f>IF(AND(X63="F",H63&lt;4,NOT(F63="W15")),MAX(P$2:P62)+1,IF($F63="WS",MAX(P$2:P62)+1,""))</f>
        <v/>
      </c>
      <c r="Q63" s="10" t="str">
        <f>IF(AND($F63="W40",P63=""),MAX(Q$2:Q62)+1,"")</f>
        <v/>
      </c>
      <c r="R63" s="10" t="str">
        <f>IF(AND($F63="W50",P63=""),MAX(R$2:R62)+1,"")</f>
        <v/>
      </c>
      <c r="S63" s="10" t="str">
        <f>IF(AND($F63="W60",P63=""),MAX(S$2:S62)+1,"")</f>
        <v/>
      </c>
      <c r="T63" s="10" t="str">
        <f>IF(AND($F63="W70",P63=""),MAX(T$2:T62)+1,"")</f>
        <v/>
      </c>
      <c r="U63" s="10" t="str">
        <f>IF($F63="M15",MAX(U$2:U62)+1,"")</f>
        <v/>
      </c>
      <c r="V63" s="10" t="str">
        <f>IF($F63="W15",MAX(V$2:V62)+1,"")</f>
        <v/>
      </c>
      <c r="X63" s="11" t="str">
        <f>IF(ISBLANK(B63),"",VLOOKUP(B63,Register!$A$1:$G$351,6,FALSE))</f>
        <v>M</v>
      </c>
    </row>
    <row r="64" spans="1:24" ht="12">
      <c r="A64" s="3">
        <f t="shared" si="0"/>
        <v>63</v>
      </c>
      <c r="B64" s="3">
        <v>140</v>
      </c>
      <c r="C64" s="27">
        <v>38.119999999999997</v>
      </c>
      <c r="D64" s="3" t="str">
        <f>IF(B64="","",VLOOKUP(B64,Register!$A$1:$G$351,2,FALSE)&amp;" "&amp;VLOOKUP(B64,Register!$A$1:$G$351,3,FALSE))</f>
        <v>Terry Avey</v>
      </c>
      <c r="E64" s="3" t="str">
        <f>IF(ISBLANK(B64),"",VLOOKUP(B64,Register!$A$1:$G$351,4,FALSE))</f>
        <v>Brighton Phoenix</v>
      </c>
      <c r="F64" s="5" t="str">
        <f>IF(ISBLANK(B64),"",VLOOKUP(B64,Register!$A$1:$G$351,5,FALSE))</f>
        <v>M60</v>
      </c>
      <c r="G64" s="3">
        <f>IF($F64&lt;&gt;"",COUNTIF($F$2:$F64,$F64),"")</f>
        <v>2</v>
      </c>
      <c r="H64" s="3">
        <f>IF(X64="","",COUNTIF($X$1:$X64,X64))</f>
        <v>45</v>
      </c>
      <c r="I64" s="3">
        <f>IF(AND(E64&lt;&gt;"Unattached",E64&lt;&gt;""),COUNTIF($E$1:$E64,$E64),"")</f>
        <v>1</v>
      </c>
      <c r="K64" s="10" t="str">
        <f>IF(AND(X64="M",H64&lt;4,NOT(F64="M15")),MAX(K$2:K63)+1,IF($F64="MS",MAX(K$2:K63)+1,""))</f>
        <v/>
      </c>
      <c r="L64" s="10" t="str">
        <f>IF(AND($F64="M40",K64=""),MAX(L$2:L63)+1,"")</f>
        <v/>
      </c>
      <c r="M64" s="10" t="str">
        <f>IF(AND($F64="M50",K64=""),MAX(M$2:M63)+1,"")</f>
        <v/>
      </c>
      <c r="N64" s="10">
        <f>IF(AND($F64="M60",K64=""),MAX(N$2:N63)+1,"")</f>
        <v>2</v>
      </c>
      <c r="O64" s="10" t="str">
        <f>IF(AND($F64="M70",K64=""),MAX(O$2:O63)+1,"")</f>
        <v/>
      </c>
      <c r="P64" s="10" t="str">
        <f>IF(AND(X64="F",H64&lt;4,NOT(F64="W15")),MAX(P$2:P63)+1,IF($F64="WS",MAX(P$2:P63)+1,""))</f>
        <v/>
      </c>
      <c r="Q64" s="10" t="str">
        <f>IF(AND($F64="W40",P64=""),MAX(Q$2:Q63)+1,"")</f>
        <v/>
      </c>
      <c r="R64" s="10" t="str">
        <f>IF(AND($F64="W50",P64=""),MAX(R$2:R63)+1,"")</f>
        <v/>
      </c>
      <c r="S64" s="10" t="str">
        <f>IF(AND($F64="W60",P64=""),MAX(S$2:S63)+1,"")</f>
        <v/>
      </c>
      <c r="T64" s="10" t="str">
        <f>IF(AND($F64="W70",P64=""),MAX(T$2:T63)+1,"")</f>
        <v/>
      </c>
      <c r="U64" s="10" t="str">
        <f>IF($F64="M15",MAX(U$2:U63)+1,"")</f>
        <v/>
      </c>
      <c r="V64" s="10" t="str">
        <f>IF($F64="W15",MAX(V$2:V63)+1,"")</f>
        <v/>
      </c>
      <c r="X64" s="11" t="str">
        <f>IF(ISBLANK(B64),"",VLOOKUP(B64,Register!$A$1:$G$351,6,FALSE))</f>
        <v>M</v>
      </c>
    </row>
    <row r="65" spans="1:24" ht="12">
      <c r="A65" s="3">
        <f t="shared" si="0"/>
        <v>64</v>
      </c>
      <c r="B65" s="3">
        <v>221</v>
      </c>
      <c r="C65" s="27">
        <v>38.35</v>
      </c>
      <c r="D65" s="3" t="str">
        <f>IF(B65="","",VLOOKUP(B65,Register!$A$1:$G$351,2,FALSE)&amp;" "&amp;VLOOKUP(B65,Register!$A$1:$G$351,3,FALSE))</f>
        <v>Anthony Whitlock</v>
      </c>
      <c r="E65" s="3" t="str">
        <f>IF(ISBLANK(B65),"",VLOOKUP(B65,Register!$A$1:$G$351,4,FALSE))</f>
        <v>Clanfield Joggers</v>
      </c>
      <c r="F65" s="5" t="str">
        <f>IF(ISBLANK(B65),"",VLOOKUP(B65,Register!$A$1:$G$351,5,FALSE))</f>
        <v>M50</v>
      </c>
      <c r="G65" s="3">
        <f>IF($F65&lt;&gt;"",COUNTIF($F$2:$F65,$F65),"")</f>
        <v>7</v>
      </c>
      <c r="H65" s="3">
        <f>IF(X65="","",COUNTIF($X$1:$X65,X65))</f>
        <v>46</v>
      </c>
      <c r="I65" s="3">
        <f>IF(AND(E65&lt;&gt;"Unattached",E65&lt;&gt;""),COUNTIF($E$1:$E65,$E65),"")</f>
        <v>3</v>
      </c>
      <c r="K65" s="10" t="str">
        <f>IF(AND(X65="M",H65&lt;4,NOT(F65="M15")),MAX(K$2:K64)+1,IF($F65="MS",MAX(K$2:K64)+1,""))</f>
        <v/>
      </c>
      <c r="L65" s="10" t="str">
        <f>IF(AND($F65="M40",K65=""),MAX(L$2:L64)+1,"")</f>
        <v/>
      </c>
      <c r="M65" s="10">
        <f>IF(AND($F65="M50",K65=""),MAX(M$2:M64)+1,"")</f>
        <v>7</v>
      </c>
      <c r="N65" s="10" t="str">
        <f>IF(AND($F65="M60",K65=""),MAX(N$2:N64)+1,"")</f>
        <v/>
      </c>
      <c r="O65" s="10" t="str">
        <f>IF(AND($F65="M70",K65=""),MAX(O$2:O64)+1,"")</f>
        <v/>
      </c>
      <c r="P65" s="10" t="str">
        <f>IF(AND(X65="F",H65&lt;4,NOT(F65="W15")),MAX(P$2:P64)+1,IF($F65="WS",MAX(P$2:P64)+1,""))</f>
        <v/>
      </c>
      <c r="Q65" s="10" t="str">
        <f>IF(AND($F65="W40",P65=""),MAX(Q$2:Q64)+1,"")</f>
        <v/>
      </c>
      <c r="R65" s="10" t="str">
        <f>IF(AND($F65="W50",P65=""),MAX(R$2:R64)+1,"")</f>
        <v/>
      </c>
      <c r="S65" s="10" t="str">
        <f>IF(AND($F65="W60",P65=""),MAX(S$2:S64)+1,"")</f>
        <v/>
      </c>
      <c r="T65" s="10" t="str">
        <f>IF(AND($F65="W70",P65=""),MAX(T$2:T64)+1,"")</f>
        <v/>
      </c>
      <c r="U65" s="10" t="str">
        <f>IF($F65="M15",MAX(U$2:U64)+1,"")</f>
        <v/>
      </c>
      <c r="V65" s="10" t="str">
        <f>IF($F65="W15",MAX(V$2:V64)+1,"")</f>
        <v/>
      </c>
      <c r="X65" s="11" t="str">
        <f>IF(ISBLANK(B65),"",VLOOKUP(B65,Register!$A$1:$G$351,6,FALSE))</f>
        <v>M</v>
      </c>
    </row>
    <row r="66" spans="1:24" ht="12">
      <c r="A66" s="3">
        <f t="shared" si="0"/>
        <v>65</v>
      </c>
      <c r="B66" s="3">
        <v>98</v>
      </c>
      <c r="C66" s="27">
        <v>38.43</v>
      </c>
      <c r="D66" s="3" t="str">
        <f>IF(B66="","",VLOOKUP(B66,Register!$A$1:$G$351,2,FALSE)&amp;" "&amp;VLOOKUP(B66,Register!$A$1:$G$351,3,FALSE))</f>
        <v>Justin Geri</v>
      </c>
      <c r="E66" s="3" t="str">
        <f>IF(ISBLANK(B66),"",VLOOKUP(B66,Register!$A$1:$G$351,4,FALSE))</f>
        <v>Unattached</v>
      </c>
      <c r="F66" s="5" t="str">
        <f>IF(ISBLANK(B66),"",VLOOKUP(B66,Register!$A$1:$G$351,5,FALSE))</f>
        <v>M40</v>
      </c>
      <c r="G66" s="3">
        <f>IF($F66&lt;&gt;"",COUNTIF($F$2:$F66,$F66),"")</f>
        <v>15</v>
      </c>
      <c r="H66" s="3">
        <f>IF(X66="","",COUNTIF($X$1:$X66,X66))</f>
        <v>47</v>
      </c>
      <c r="I66" s="3" t="str">
        <f>IF(AND(E66&lt;&gt;"Unattached",E66&lt;&gt;""),COUNTIF($E$1:$E66,$E66),"")</f>
        <v/>
      </c>
      <c r="K66" s="10" t="str">
        <f>IF(AND(X66="M",H66&lt;4,NOT(F66="M15")),MAX(K$2:K65)+1,IF($F66="MS",MAX(K$2:K65)+1,""))</f>
        <v/>
      </c>
      <c r="L66" s="10">
        <f>IF(AND($F66="M40",K66=""),MAX(L$2:L65)+1,"")</f>
        <v>14</v>
      </c>
      <c r="M66" s="10" t="str">
        <f>IF(AND($F66="M50",K66=""),MAX(M$2:M65)+1,"")</f>
        <v/>
      </c>
      <c r="N66" s="10" t="str">
        <f>IF(AND($F66="M60",K66=""),MAX(N$2:N65)+1,"")</f>
        <v/>
      </c>
      <c r="O66" s="10" t="str">
        <f>IF(AND($F66="M70",K66=""),MAX(O$2:O65)+1,"")</f>
        <v/>
      </c>
      <c r="P66" s="10" t="str">
        <f>IF(AND(X66="F",H66&lt;4,NOT(F66="W15")),MAX(P$2:P65)+1,IF($F66="WS",MAX(P$2:P65)+1,""))</f>
        <v/>
      </c>
      <c r="Q66" s="10" t="str">
        <f>IF(AND($F66="W40",P66=""),MAX(Q$2:Q65)+1,"")</f>
        <v/>
      </c>
      <c r="R66" s="10" t="str">
        <f>IF(AND($F66="W50",P66=""),MAX(R$2:R65)+1,"")</f>
        <v/>
      </c>
      <c r="S66" s="10" t="str">
        <f>IF(AND($F66="W60",P66=""),MAX(S$2:S65)+1,"")</f>
        <v/>
      </c>
      <c r="T66" s="10" t="str">
        <f>IF(AND($F66="W70",P66=""),MAX(T$2:T65)+1,"")</f>
        <v/>
      </c>
      <c r="U66" s="10" t="str">
        <f>IF($F66="M15",MAX(U$2:U65)+1,"")</f>
        <v/>
      </c>
      <c r="V66" s="10" t="str">
        <f>IF($F66="W15",MAX(V$2:V65)+1,"")</f>
        <v/>
      </c>
      <c r="X66" s="11" t="str">
        <f>IF(ISBLANK(B66),"",VLOOKUP(B66,Register!$A$1:$G$351,6,FALSE))</f>
        <v>M</v>
      </c>
    </row>
    <row r="67" spans="1:24" ht="12">
      <c r="A67" s="3">
        <f t="shared" si="0"/>
        <v>66</v>
      </c>
      <c r="B67" s="3">
        <v>171</v>
      </c>
      <c r="C67" s="27">
        <v>38.450000000000003</v>
      </c>
      <c r="D67" s="3" t="str">
        <f>IF(B67="","",VLOOKUP(B67,Register!$A$1:$G$351,2,FALSE)&amp;" "&amp;VLOOKUP(B67,Register!$A$1:$G$351,3,FALSE))</f>
        <v>Hannah Curtis</v>
      </c>
      <c r="E67" s="3" t="str">
        <f>IF(ISBLANK(B67),"",VLOOKUP(B67,Register!$A$1:$G$351,4,FALSE))</f>
        <v>Unattached</v>
      </c>
      <c r="F67" s="5" t="str">
        <f>IF(ISBLANK(B67),"",VLOOKUP(B67,Register!$A$1:$G$351,5,FALSE))</f>
        <v>WS</v>
      </c>
      <c r="G67" s="3">
        <f>IF($F67&lt;&gt;"",COUNTIF($F$2:$F67,$F67),"")</f>
        <v>14</v>
      </c>
      <c r="H67" s="3">
        <f>IF(X67="","",COUNTIF($X$1:$X67,X67))</f>
        <v>19</v>
      </c>
      <c r="I67" s="3" t="str">
        <f>IF(AND(E67&lt;&gt;"Unattached",E67&lt;&gt;""),COUNTIF($E$1:$E67,$E67),"")</f>
        <v/>
      </c>
      <c r="K67" s="10" t="str">
        <f>IF(AND(X67="M",H67&lt;4,NOT(F67="M15")),MAX(K$2:K66)+1,IF($F67="MS",MAX(K$2:K66)+1,""))</f>
        <v/>
      </c>
      <c r="L67" s="10" t="str">
        <f>IF(AND($F67="M40",K67=""),MAX(L$2:L66)+1,"")</f>
        <v/>
      </c>
      <c r="M67" s="10" t="str">
        <f>IF(AND($F67="M50",K67=""),MAX(M$2:M66)+1,"")</f>
        <v/>
      </c>
      <c r="N67" s="10" t="str">
        <f>IF(AND($F67="M60",K67=""),MAX(N$2:N66)+1,"")</f>
        <v/>
      </c>
      <c r="O67" s="10" t="str">
        <f>IF(AND($F67="M70",K67=""),MAX(O$2:O66)+1,"")</f>
        <v/>
      </c>
      <c r="P67" s="10">
        <f>IF(AND(X67="F",H67&lt;4,NOT(F67="W15")),MAX(P$2:P66)+1,IF($F67="WS",MAX(P$2:P66)+1,""))</f>
        <v>14</v>
      </c>
      <c r="Q67" s="10" t="str">
        <f>IF(AND($F67="W40",P67=""),MAX(Q$2:Q66)+1,"")</f>
        <v/>
      </c>
      <c r="R67" s="10" t="str">
        <f>IF(AND($F67="W50",P67=""),MAX(R$2:R66)+1,"")</f>
        <v/>
      </c>
      <c r="S67" s="10" t="str">
        <f>IF(AND($F67="W60",P67=""),MAX(S$2:S66)+1,"")</f>
        <v/>
      </c>
      <c r="T67" s="10" t="str">
        <f>IF(AND($F67="W70",P67=""),MAX(T$2:T66)+1,"")</f>
        <v/>
      </c>
      <c r="U67" s="10" t="str">
        <f>IF($F67="M15",MAX(U$2:U66)+1,"")</f>
        <v/>
      </c>
      <c r="V67" s="10" t="str">
        <f>IF($F67="W15",MAX(V$2:V66)+1,"")</f>
        <v/>
      </c>
      <c r="X67" s="11" t="str">
        <f>IF(ISBLANK(B67),"",VLOOKUP(B67,Register!$A$1:$G$351,6,FALSE))</f>
        <v>F</v>
      </c>
    </row>
    <row r="68" spans="1:24" ht="12">
      <c r="A68" s="3">
        <f t="shared" si="0"/>
        <v>67</v>
      </c>
      <c r="B68" s="3">
        <v>9</v>
      </c>
      <c r="C68" s="27">
        <v>38.549999999999997</v>
      </c>
      <c r="D68" s="3" t="str">
        <f>IF(B68="","",VLOOKUP(B68,Register!$A$1:$G$351,2,FALSE)&amp;" "&amp;VLOOKUP(B68,Register!$A$1:$G$351,3,FALSE))</f>
        <v>Matthew Walker</v>
      </c>
      <c r="E68" s="3" t="str">
        <f>IF(ISBLANK(B68),"",VLOOKUP(B68,Register!$A$1:$G$351,4,FALSE))</f>
        <v>Victory AC</v>
      </c>
      <c r="F68" s="5" t="str">
        <f>IF(ISBLANK(B68),"",VLOOKUP(B68,Register!$A$1:$G$351,5,FALSE))</f>
        <v>MS</v>
      </c>
      <c r="G68" s="3">
        <f>IF($F68&lt;&gt;"",COUNTIF($F$2:$F68,$F68),"")</f>
        <v>22</v>
      </c>
      <c r="H68" s="3">
        <f>IF(X68="","",COUNTIF($X$1:$X68,X68))</f>
        <v>48</v>
      </c>
      <c r="I68" s="3">
        <f>IF(AND(E68&lt;&gt;"Unattached",E68&lt;&gt;""),COUNTIF($E$1:$E68,$E68),"")</f>
        <v>9</v>
      </c>
      <c r="K68" s="10">
        <f>IF(AND(X68="M",H68&lt;4,NOT(F68="M15")),MAX(K$2:K67)+1,IF($F68="MS",MAX(K$2:K67)+1,""))</f>
        <v>23</v>
      </c>
      <c r="L68" s="10" t="str">
        <f>IF(AND($F68="M40",K68=""),MAX(L$2:L67)+1,"")</f>
        <v/>
      </c>
      <c r="M68" s="10" t="str">
        <f>IF(AND($F68="M50",K68=""),MAX(M$2:M67)+1,"")</f>
        <v/>
      </c>
      <c r="N68" s="10" t="str">
        <f>IF(AND($F68="M60",K68=""),MAX(N$2:N67)+1,"")</f>
        <v/>
      </c>
      <c r="O68" s="10" t="str">
        <f>IF(AND($F68="M70",K68=""),MAX(O$2:O67)+1,"")</f>
        <v/>
      </c>
      <c r="P68" s="10" t="str">
        <f>IF(AND(X68="F",H68&lt;4,NOT(F68="W15")),MAX(P$2:P67)+1,IF($F68="WS",MAX(P$2:P67)+1,""))</f>
        <v/>
      </c>
      <c r="Q68" s="10" t="str">
        <f>IF(AND($F68="W40",P68=""),MAX(Q$2:Q67)+1,"")</f>
        <v/>
      </c>
      <c r="R68" s="10" t="str">
        <f>IF(AND($F68="W50",P68=""),MAX(R$2:R67)+1,"")</f>
        <v/>
      </c>
      <c r="S68" s="10" t="str">
        <f>IF(AND($F68="W60",P68=""),MAX(S$2:S67)+1,"")</f>
        <v/>
      </c>
      <c r="T68" s="10" t="str">
        <f>IF(AND($F68="W70",P68=""),MAX(T$2:T67)+1,"")</f>
        <v/>
      </c>
      <c r="U68" s="10" t="str">
        <f>IF($F68="M15",MAX(U$2:U67)+1,"")</f>
        <v/>
      </c>
      <c r="V68" s="10" t="str">
        <f>IF($F68="W15",MAX(V$2:V67)+1,"")</f>
        <v/>
      </c>
      <c r="X68" s="11" t="str">
        <f>IF(ISBLANK(B68),"",VLOOKUP(B68,Register!$A$1:$G$351,6,FALSE))</f>
        <v>M</v>
      </c>
    </row>
    <row r="69" spans="1:24" ht="12">
      <c r="A69" s="3">
        <f t="shared" si="0"/>
        <v>68</v>
      </c>
      <c r="B69" s="3">
        <v>293</v>
      </c>
      <c r="C69" s="27">
        <v>39.14</v>
      </c>
      <c r="D69" s="3" t="str">
        <f>IF(B69="","",VLOOKUP(B69,Register!$A$1:$G$351,2,FALSE)&amp;" "&amp;VLOOKUP(B69,Register!$A$1:$G$351,3,FALSE))</f>
        <v>Alan Cowan</v>
      </c>
      <c r="E69" s="3" t="str">
        <f>IF(ISBLANK(B69),"",VLOOKUP(B69,Register!$A$1:$G$351,4,FALSE))</f>
        <v>Hedge End Runners</v>
      </c>
      <c r="F69" s="5" t="str">
        <f>IF(ISBLANK(B69),"",VLOOKUP(B69,Register!$A$1:$G$351,5,FALSE))</f>
        <v>MS</v>
      </c>
      <c r="G69" s="3">
        <f>IF($F69&lt;&gt;"",COUNTIF($F$2:$F69,$F69),"")</f>
        <v>23</v>
      </c>
      <c r="H69" s="3">
        <f>IF(X69="","",COUNTIF($X$1:$X69,X69))</f>
        <v>49</v>
      </c>
      <c r="I69" s="3">
        <f>IF(AND(E69&lt;&gt;"Unattached",E69&lt;&gt;""),COUNTIF($E$1:$E69,$E69),"")</f>
        <v>3</v>
      </c>
      <c r="K69" s="10">
        <f>IF(AND(X69="M",H69&lt;4,NOT(F69="M15")),MAX(K$2:K68)+1,IF($F69="MS",MAX(K$2:K68)+1,""))</f>
        <v>24</v>
      </c>
      <c r="L69" s="10" t="str">
        <f>IF(AND($F69="M40",K69=""),MAX(L$2:L68)+1,"")</f>
        <v/>
      </c>
      <c r="M69" s="10" t="str">
        <f>IF(AND($F69="M50",K69=""),MAX(M$2:M68)+1,"")</f>
        <v/>
      </c>
      <c r="N69" s="10" t="str">
        <f>IF(AND($F69="M60",K69=""),MAX(N$2:N68)+1,"")</f>
        <v/>
      </c>
      <c r="O69" s="10" t="str">
        <f>IF(AND($F69="M70",K69=""),MAX(O$2:O68)+1,"")</f>
        <v/>
      </c>
      <c r="P69" s="10" t="str">
        <f>IF(AND(X69="F",H69&lt;4,NOT(F69="W15")),MAX(P$2:P68)+1,IF($F69="WS",MAX(P$2:P68)+1,""))</f>
        <v/>
      </c>
      <c r="Q69" s="10" t="str">
        <f>IF(AND($F69="W40",P69=""),MAX(Q$2:Q68)+1,"")</f>
        <v/>
      </c>
      <c r="R69" s="10" t="str">
        <f>IF(AND($F69="W50",P69=""),MAX(R$2:R68)+1,"")</f>
        <v/>
      </c>
      <c r="S69" s="10" t="str">
        <f>IF(AND($F69="W60",P69=""),MAX(S$2:S68)+1,"")</f>
        <v/>
      </c>
      <c r="T69" s="10" t="str">
        <f>IF(AND($F69="W70",P69=""),MAX(T$2:T68)+1,"")</f>
        <v/>
      </c>
      <c r="U69" s="10" t="str">
        <f>IF($F69="M15",MAX(U$2:U68)+1,"")</f>
        <v/>
      </c>
      <c r="V69" s="10" t="str">
        <f>IF($F69="W15",MAX(V$2:V68)+1,"")</f>
        <v/>
      </c>
      <c r="X69" s="11" t="str">
        <f>IF(ISBLANK(B69),"",VLOOKUP(B69,Register!$A$1:$G$351,6,FALSE))</f>
        <v>M</v>
      </c>
    </row>
    <row r="70" spans="1:24" ht="12">
      <c r="A70" s="3">
        <f t="shared" ref="A70:A133" si="1">IF(B70="","",A69+1)</f>
        <v>69</v>
      </c>
      <c r="B70" s="3">
        <v>348</v>
      </c>
      <c r="C70" s="27">
        <v>39.17</v>
      </c>
      <c r="D70" s="3" t="str">
        <f>IF(B70="","",VLOOKUP(B70,Register!$A$1:$G$351,2,FALSE)&amp;" "&amp;VLOOKUP(B70,Register!$A$1:$G$351,3,FALSE))</f>
        <v>Neil Woods</v>
      </c>
      <c r="E70" s="3" t="str">
        <f>IF(ISBLANK(B70),"",VLOOKUP(B70,Register!$A$1:$G$351,4,FALSE))</f>
        <v>Unattached</v>
      </c>
      <c r="F70" s="5" t="str">
        <f>IF(ISBLANK(B70),"",VLOOKUP(B70,Register!$A$1:$G$351,5,FALSE))</f>
        <v>M40</v>
      </c>
      <c r="G70" s="3">
        <f>IF($F70&lt;&gt;"",COUNTIF($F$2:$F70,$F70),"")</f>
        <v>16</v>
      </c>
      <c r="H70" s="3">
        <f>IF(X70="","",COUNTIF($X$1:$X70,X70))</f>
        <v>50</v>
      </c>
      <c r="I70" s="3" t="str">
        <f>IF(AND(E70&lt;&gt;"Unattached",E70&lt;&gt;""),COUNTIF($E$1:$E70,$E70),"")</f>
        <v/>
      </c>
      <c r="K70" s="10" t="str">
        <f>IF(AND(X70="M",H70&lt;4,NOT(F70="M15")),MAX(K$2:K69)+1,IF($F70="MS",MAX(K$2:K69)+1,""))</f>
        <v/>
      </c>
      <c r="L70" s="10">
        <f>IF(AND($F70="M40",K70=""),MAX(L$2:L69)+1,"")</f>
        <v>15</v>
      </c>
      <c r="M70" s="10" t="str">
        <f>IF(AND($F70="M50",K70=""),MAX(M$2:M69)+1,"")</f>
        <v/>
      </c>
      <c r="N70" s="10" t="str">
        <f>IF(AND($F70="M60",K70=""),MAX(N$2:N69)+1,"")</f>
        <v/>
      </c>
      <c r="O70" s="10" t="str">
        <f>IF(AND($F70="M70",K70=""),MAX(O$2:O69)+1,"")</f>
        <v/>
      </c>
      <c r="P70" s="10" t="str">
        <f>IF(AND(X70="F",H70&lt;4,NOT(F70="W15")),MAX(P$2:P69)+1,IF($F70="WS",MAX(P$2:P69)+1,""))</f>
        <v/>
      </c>
      <c r="Q70" s="10" t="str">
        <f>IF(AND($F70="W40",P70=""),MAX(Q$2:Q69)+1,"")</f>
        <v/>
      </c>
      <c r="R70" s="10" t="str">
        <f>IF(AND($F70="W50",P70=""),MAX(R$2:R69)+1,"")</f>
        <v/>
      </c>
      <c r="S70" s="10" t="str">
        <f>IF(AND($F70="W60",P70=""),MAX(S$2:S69)+1,"")</f>
        <v/>
      </c>
      <c r="T70" s="10" t="str">
        <f>IF(AND($F70="W70",P70=""),MAX(T$2:T69)+1,"")</f>
        <v/>
      </c>
      <c r="U70" s="10" t="str">
        <f>IF($F70="M15",MAX(U$2:U69)+1,"")</f>
        <v/>
      </c>
      <c r="V70" s="10" t="str">
        <f>IF($F70="W15",MAX(V$2:V69)+1,"")</f>
        <v/>
      </c>
      <c r="X70" s="11" t="str">
        <f>IF(ISBLANK(B70),"",VLOOKUP(B70,Register!$A$1:$G$351,6,FALSE))</f>
        <v>M</v>
      </c>
    </row>
    <row r="71" spans="1:24" ht="12">
      <c r="A71" s="3">
        <f t="shared" si="1"/>
        <v>70</v>
      </c>
      <c r="B71" s="3">
        <v>151</v>
      </c>
      <c r="C71" s="27">
        <v>39.18</v>
      </c>
      <c r="D71" s="3" t="str">
        <f>IF(B71="","",VLOOKUP(B71,Register!$A$1:$G$351,2,FALSE)&amp;" "&amp;VLOOKUP(B71,Register!$A$1:$G$351,3,FALSE))</f>
        <v>Jason Smith</v>
      </c>
      <c r="E71" s="3" t="str">
        <f>IF(ISBLANK(B71),"",VLOOKUP(B71,Register!$A$1:$G$351,4,FALSE))</f>
        <v>Unattached</v>
      </c>
      <c r="F71" s="5" t="str">
        <f>IF(ISBLANK(B71),"",VLOOKUP(B71,Register!$A$1:$G$351,5,FALSE))</f>
        <v>M40</v>
      </c>
      <c r="G71" s="3">
        <f>IF($F71&lt;&gt;"",COUNTIF($F$2:$F71,$F71),"")</f>
        <v>17</v>
      </c>
      <c r="H71" s="3">
        <f>IF(X71="","",COUNTIF($X$1:$X71,X71))</f>
        <v>51</v>
      </c>
      <c r="I71" s="3" t="str">
        <f>IF(AND(E71&lt;&gt;"Unattached",E71&lt;&gt;""),COUNTIF($E$1:$E71,$E71),"")</f>
        <v/>
      </c>
      <c r="K71" s="10" t="str">
        <f>IF(AND(X71="M",H71&lt;4,NOT(F71="M15")),MAX(K$2:K70)+1,IF($F71="MS",MAX(K$2:K70)+1,""))</f>
        <v/>
      </c>
      <c r="L71" s="10">
        <f>IF(AND($F71="M40",K71=""),MAX(L$2:L70)+1,"")</f>
        <v>16</v>
      </c>
      <c r="M71" s="10" t="str">
        <f>IF(AND($F71="M50",K71=""),MAX(M$2:M70)+1,"")</f>
        <v/>
      </c>
      <c r="N71" s="10" t="str">
        <f>IF(AND($F71="M60",K71=""),MAX(N$2:N70)+1,"")</f>
        <v/>
      </c>
      <c r="O71" s="10" t="str">
        <f>IF(AND($F71="M70",K71=""),MAX(O$2:O70)+1,"")</f>
        <v/>
      </c>
      <c r="P71" s="10" t="str">
        <f>IF(AND(X71="F",H71&lt;4,NOT(F71="W15")),MAX(P$2:P70)+1,IF($F71="WS",MAX(P$2:P70)+1,""))</f>
        <v/>
      </c>
      <c r="Q71" s="10" t="str">
        <f>IF(AND($F71="W40",P71=""),MAX(Q$2:Q70)+1,"")</f>
        <v/>
      </c>
      <c r="R71" s="10" t="str">
        <f>IF(AND($F71="W50",P71=""),MAX(R$2:R70)+1,"")</f>
        <v/>
      </c>
      <c r="S71" s="10" t="str">
        <f>IF(AND($F71="W60",P71=""),MAX(S$2:S70)+1,"")</f>
        <v/>
      </c>
      <c r="T71" s="10" t="str">
        <f>IF(AND($F71="W70",P71=""),MAX(T$2:T70)+1,"")</f>
        <v/>
      </c>
      <c r="U71" s="10" t="str">
        <f>IF($F71="M15",MAX(U$2:U70)+1,"")</f>
        <v/>
      </c>
      <c r="V71" s="10" t="str">
        <f>IF($F71="W15",MAX(V$2:V70)+1,"")</f>
        <v/>
      </c>
      <c r="X71" s="11" t="str">
        <f>IF(ISBLANK(B71),"",VLOOKUP(B71,Register!$A$1:$G$351,6,FALSE))</f>
        <v>M</v>
      </c>
    </row>
    <row r="72" spans="1:24" ht="12">
      <c r="A72" s="3">
        <f t="shared" si="1"/>
        <v>71</v>
      </c>
      <c r="B72" s="3">
        <v>116</v>
      </c>
      <c r="C72" s="27">
        <v>39.25</v>
      </c>
      <c r="D72" s="3" t="str">
        <f>IF(B72="","",VLOOKUP(B72,Register!$A$1:$G$351,2,FALSE)&amp;" "&amp;VLOOKUP(B72,Register!$A$1:$G$351,3,FALSE))</f>
        <v>Martin Carpenter</v>
      </c>
      <c r="E72" s="3" t="str">
        <f>IF(ISBLANK(B72),"",VLOOKUP(B72,Register!$A$1:$G$351,4,FALSE))</f>
        <v>Denmead Striders</v>
      </c>
      <c r="F72" s="5" t="str">
        <f>IF(ISBLANK(B72),"",VLOOKUP(B72,Register!$A$1:$G$351,5,FALSE))</f>
        <v>M40</v>
      </c>
      <c r="G72" s="3">
        <f>IF($F72&lt;&gt;"",COUNTIF($F$2:$F72,$F72),"")</f>
        <v>18</v>
      </c>
      <c r="H72" s="3">
        <f>IF(X72="","",COUNTIF($X$1:$X72,X72))</f>
        <v>52</v>
      </c>
      <c r="I72" s="3">
        <f>IF(AND(E72&lt;&gt;"Unattached",E72&lt;&gt;""),COUNTIF($E$1:$E72,$E72),"")</f>
        <v>14</v>
      </c>
      <c r="K72" s="10" t="str">
        <f>IF(AND(X72="M",H72&lt;4,NOT(F72="M15")),MAX(K$2:K71)+1,IF($F72="MS",MAX(K$2:K71)+1,""))</f>
        <v/>
      </c>
      <c r="L72" s="10">
        <f>IF(AND($F72="M40",K72=""),MAX(L$2:L71)+1,"")</f>
        <v>17</v>
      </c>
      <c r="M72" s="10" t="str">
        <f>IF(AND($F72="M50",K72=""),MAX(M$2:M71)+1,"")</f>
        <v/>
      </c>
      <c r="N72" s="10" t="str">
        <f>IF(AND($F72="M60",K72=""),MAX(N$2:N71)+1,"")</f>
        <v/>
      </c>
      <c r="O72" s="10" t="str">
        <f>IF(AND($F72="M70",K72=""),MAX(O$2:O71)+1,"")</f>
        <v/>
      </c>
      <c r="P72" s="10" t="str">
        <f>IF(AND(X72="F",H72&lt;4,NOT(F72="W15")),MAX(P$2:P71)+1,IF($F72="WS",MAX(P$2:P71)+1,""))</f>
        <v/>
      </c>
      <c r="Q72" s="10" t="str">
        <f>IF(AND($F72="W40",P72=""),MAX(Q$2:Q71)+1,"")</f>
        <v/>
      </c>
      <c r="R72" s="10" t="str">
        <f>IF(AND($F72="W50",P72=""),MAX(R$2:R71)+1,"")</f>
        <v/>
      </c>
      <c r="S72" s="10" t="str">
        <f>IF(AND($F72="W60",P72=""),MAX(S$2:S71)+1,"")</f>
        <v/>
      </c>
      <c r="T72" s="10" t="str">
        <f>IF(AND($F72="W70",P72=""),MAX(T$2:T71)+1,"")</f>
        <v/>
      </c>
      <c r="U72" s="10" t="str">
        <f>IF($F72="M15",MAX(U$2:U71)+1,"")</f>
        <v/>
      </c>
      <c r="V72" s="10" t="str">
        <f>IF($F72="W15",MAX(V$2:V71)+1,"")</f>
        <v/>
      </c>
      <c r="X72" s="11" t="str">
        <f>IF(ISBLANK(B72),"",VLOOKUP(B72,Register!$A$1:$G$351,6,FALSE))</f>
        <v>M</v>
      </c>
    </row>
    <row r="73" spans="1:24" ht="12">
      <c r="A73" s="3">
        <f t="shared" si="1"/>
        <v>72</v>
      </c>
      <c r="B73" s="3">
        <v>222</v>
      </c>
      <c r="C73" s="27">
        <v>39.31</v>
      </c>
      <c r="D73" s="3" t="str">
        <f>IF(B73="","",VLOOKUP(B73,Register!$A$1:$G$351,2,FALSE)&amp;" "&amp;VLOOKUP(B73,Register!$A$1:$G$351,3,FALSE))</f>
        <v>Lee Serjent</v>
      </c>
      <c r="E73" s="3" t="str">
        <f>IF(ISBLANK(B73),"",VLOOKUP(B73,Register!$A$1:$G$351,4,FALSE))</f>
        <v>Unattached</v>
      </c>
      <c r="F73" s="5" t="str">
        <f>IF(ISBLANK(B73),"",VLOOKUP(B73,Register!$A$1:$G$351,5,FALSE))</f>
        <v>M40</v>
      </c>
      <c r="G73" s="3">
        <f>IF($F73&lt;&gt;"",COUNTIF($F$2:$F73,$F73),"")</f>
        <v>19</v>
      </c>
      <c r="H73" s="3">
        <f>IF(X73="","",COUNTIF($X$1:$X73,X73))</f>
        <v>53</v>
      </c>
      <c r="I73" s="3" t="str">
        <f>IF(AND(E73&lt;&gt;"Unattached",E73&lt;&gt;""),COUNTIF($E$1:$E73,$E73),"")</f>
        <v/>
      </c>
      <c r="K73" s="10" t="str">
        <f>IF(AND(X73="M",H73&lt;4,NOT(F73="M15")),MAX(K$2:K72)+1,IF($F73="MS",MAX(K$2:K72)+1,""))</f>
        <v/>
      </c>
      <c r="L73" s="10">
        <f>IF(AND($F73="M40",K73=""),MAX(L$2:L72)+1,"")</f>
        <v>18</v>
      </c>
      <c r="M73" s="10" t="str">
        <f>IF(AND($F73="M50",K73=""),MAX(M$2:M72)+1,"")</f>
        <v/>
      </c>
      <c r="N73" s="10" t="str">
        <f>IF(AND($F73="M60",K73=""),MAX(N$2:N72)+1,"")</f>
        <v/>
      </c>
      <c r="O73" s="10" t="str">
        <f>IF(AND($F73="M70",K73=""),MAX(O$2:O72)+1,"")</f>
        <v/>
      </c>
      <c r="P73" s="10" t="str">
        <f>IF(AND(X73="F",H73&lt;4,NOT(F73="W15")),MAX(P$2:P72)+1,IF($F73="WS",MAX(P$2:P72)+1,""))</f>
        <v/>
      </c>
      <c r="Q73" s="10" t="str">
        <f>IF(AND($F73="W40",P73=""),MAX(Q$2:Q72)+1,"")</f>
        <v/>
      </c>
      <c r="R73" s="10" t="str">
        <f>IF(AND($F73="W50",P73=""),MAX(R$2:R72)+1,"")</f>
        <v/>
      </c>
      <c r="S73" s="10" t="str">
        <f>IF(AND($F73="W60",P73=""),MAX(S$2:S72)+1,"")</f>
        <v/>
      </c>
      <c r="T73" s="10" t="str">
        <f>IF(AND($F73="W70",P73=""),MAX(T$2:T72)+1,"")</f>
        <v/>
      </c>
      <c r="U73" s="10" t="str">
        <f>IF($F73="M15",MAX(U$2:U72)+1,"")</f>
        <v/>
      </c>
      <c r="V73" s="10" t="str">
        <f>IF($F73="W15",MAX(V$2:V72)+1,"")</f>
        <v/>
      </c>
      <c r="X73" s="11" t="str">
        <f>IF(ISBLANK(B73),"",VLOOKUP(B73,Register!$A$1:$G$351,6,FALSE))</f>
        <v>M</v>
      </c>
    </row>
    <row r="74" spans="1:24" ht="12">
      <c r="A74" s="3">
        <f t="shared" si="1"/>
        <v>73</v>
      </c>
      <c r="B74" s="11">
        <v>169</v>
      </c>
      <c r="C74" s="27">
        <v>39.340000000000003</v>
      </c>
      <c r="D74" s="3" t="str">
        <f>IF(B74="","",VLOOKUP(B74,Register!$A$1:$G$351,2,FALSE)&amp;" "&amp;VLOOKUP(B74,Register!$A$1:$G$351,3,FALSE))</f>
        <v>Helen Whiting</v>
      </c>
      <c r="E74" s="3" t="str">
        <f>IF(ISBLANK(B74),"",VLOOKUP(B74,Register!$A$1:$G$351,4,FALSE))</f>
        <v>Victory AC</v>
      </c>
      <c r="F74" s="5" t="str">
        <f>IF(ISBLANK(B74),"",VLOOKUP(B74,Register!$A$1:$G$351,5,FALSE))</f>
        <v>WS</v>
      </c>
      <c r="G74" s="3">
        <f>IF($F74&lt;&gt;"",COUNTIF($F$2:$F74,$F74),"")</f>
        <v>15</v>
      </c>
      <c r="H74" s="3">
        <f>IF(X74="","",COUNTIF($X$1:$X74,X74))</f>
        <v>20</v>
      </c>
      <c r="I74" s="3">
        <f>IF(AND(E74&lt;&gt;"Unattached",E74&lt;&gt;""),COUNTIF($E$1:$E74,$E74),"")</f>
        <v>10</v>
      </c>
      <c r="K74" s="10" t="str">
        <f>IF(AND(X74="M",H74&lt;4,NOT(F74="M15")),MAX(K$2:K73)+1,IF($F74="MS",MAX(K$2:K73)+1,""))</f>
        <v/>
      </c>
      <c r="L74" s="10" t="str">
        <f>IF(AND($F74="M40",K74=""),MAX(L$2:L73)+1,"")</f>
        <v/>
      </c>
      <c r="M74" s="10" t="str">
        <f>IF(AND($F74="M50",K74=""),MAX(M$2:M73)+1,"")</f>
        <v/>
      </c>
      <c r="N74" s="10" t="str">
        <f>IF(AND($F74="M60",K74=""),MAX(N$2:N73)+1,"")</f>
        <v/>
      </c>
      <c r="O74" s="10" t="str">
        <f>IF(AND($F74="M70",K74=""),MAX(O$2:O73)+1,"")</f>
        <v/>
      </c>
      <c r="P74" s="10">
        <f>IF(AND(X74="F",H74&lt;4,NOT(F74="W15")),MAX(P$2:P73)+1,IF($F74="WS",MAX(P$2:P73)+1,""))</f>
        <v>15</v>
      </c>
      <c r="Q74" s="10" t="str">
        <f>IF(AND($F74="W40",P74=""),MAX(Q$2:Q73)+1,"")</f>
        <v/>
      </c>
      <c r="R74" s="10" t="str">
        <f>IF(AND($F74="W50",P74=""),MAX(R$2:R73)+1,"")</f>
        <v/>
      </c>
      <c r="S74" s="10" t="str">
        <f>IF(AND($F74="W60",P74=""),MAX(S$2:S73)+1,"")</f>
        <v/>
      </c>
      <c r="T74" s="10" t="str">
        <f>IF(AND($F74="W70",P74=""),MAX(T$2:T73)+1,"")</f>
        <v/>
      </c>
      <c r="U74" s="10" t="str">
        <f>IF($F74="M15",MAX(U$2:U73)+1,"")</f>
        <v/>
      </c>
      <c r="V74" s="10" t="str">
        <f>IF($F74="W15",MAX(V$2:V73)+1,"")</f>
        <v/>
      </c>
      <c r="X74" s="11" t="str">
        <f>IF(ISBLANK(B74),"",VLOOKUP(B74,Register!$A$1:$G$351,6,FALSE))</f>
        <v>F</v>
      </c>
    </row>
    <row r="75" spans="1:24" ht="12">
      <c r="A75" s="3">
        <f t="shared" si="1"/>
        <v>74</v>
      </c>
      <c r="B75" s="3">
        <v>288</v>
      </c>
      <c r="C75" s="27">
        <v>39.450000000000003</v>
      </c>
      <c r="D75" s="3" t="str">
        <f>IF(B75="","",VLOOKUP(B75,Register!$A$1:$G$351,2,FALSE)&amp;" "&amp;VLOOKUP(B75,Register!$A$1:$G$351,3,FALSE))</f>
        <v>Barry Pymont</v>
      </c>
      <c r="E75" s="3" t="str">
        <f>IF(ISBLANK(B75),"",VLOOKUP(B75,Register!$A$1:$G$351,4,FALSE))</f>
        <v>Unattached</v>
      </c>
      <c r="F75" s="5" t="str">
        <f>IF(ISBLANK(B75),"",VLOOKUP(B75,Register!$A$1:$G$351,5,FALSE))</f>
        <v>M60</v>
      </c>
      <c r="G75" s="3">
        <f>IF($F75&lt;&gt;"",COUNTIF($F$2:$F75,$F75),"")</f>
        <v>3</v>
      </c>
      <c r="H75" s="3">
        <f>IF(X75="","",COUNTIF($X$1:$X75,X75))</f>
        <v>54</v>
      </c>
      <c r="I75" s="3" t="str">
        <f>IF(AND(E75&lt;&gt;"Unattached",E75&lt;&gt;""),COUNTIF($E$1:$E75,$E75),"")</f>
        <v/>
      </c>
      <c r="K75" s="10" t="str">
        <f>IF(AND(X75="M",H75&lt;4,NOT(F75="M15")),MAX(K$2:K74)+1,IF($F75="MS",MAX(K$2:K74)+1,""))</f>
        <v/>
      </c>
      <c r="L75" s="10" t="str">
        <f>IF(AND($F75="M40",K75=""),MAX(L$2:L74)+1,"")</f>
        <v/>
      </c>
      <c r="M75" s="10" t="str">
        <f>IF(AND($F75="M50",K75=""),MAX(M$2:M74)+1,"")</f>
        <v/>
      </c>
      <c r="N75" s="10">
        <f>IF(AND($F75="M60",K75=""),MAX(N$2:N74)+1,"")</f>
        <v>3</v>
      </c>
      <c r="O75" s="10" t="str">
        <f>IF(AND($F75="M70",K75=""),MAX(O$2:O74)+1,"")</f>
        <v/>
      </c>
      <c r="P75" s="10" t="str">
        <f>IF(AND(X75="F",H75&lt;4,NOT(F75="W15")),MAX(P$2:P74)+1,IF($F75="WS",MAX(P$2:P74)+1,""))</f>
        <v/>
      </c>
      <c r="Q75" s="10" t="str">
        <f>IF(AND($F75="W40",P75=""),MAX(Q$2:Q74)+1,"")</f>
        <v/>
      </c>
      <c r="R75" s="10" t="str">
        <f>IF(AND($F75="W50",P75=""),MAX(R$2:R74)+1,"")</f>
        <v/>
      </c>
      <c r="S75" s="10" t="str">
        <f>IF(AND($F75="W60",P75=""),MAX(S$2:S74)+1,"")</f>
        <v/>
      </c>
      <c r="T75" s="10" t="str">
        <f>IF(AND($F75="W70",P75=""),MAX(T$2:T74)+1,"")</f>
        <v/>
      </c>
      <c r="U75" s="10" t="str">
        <f>IF($F75="M15",MAX(U$2:U74)+1,"")</f>
        <v/>
      </c>
      <c r="V75" s="10" t="str">
        <f>IF($F75="W15",MAX(V$2:V74)+1,"")</f>
        <v/>
      </c>
      <c r="X75" s="11" t="str">
        <f>IF(ISBLANK(B75),"",VLOOKUP(B75,Register!$A$1:$G$351,6,FALSE))</f>
        <v>M</v>
      </c>
    </row>
    <row r="76" spans="1:24" ht="12">
      <c r="A76" s="3">
        <f t="shared" si="1"/>
        <v>75</v>
      </c>
      <c r="B76" s="3">
        <v>120</v>
      </c>
      <c r="C76" s="27">
        <v>39.49</v>
      </c>
      <c r="D76" s="3" t="str">
        <f>IF(B76="","",VLOOKUP(B76,Register!$A$1:$G$351,2,FALSE)&amp;" "&amp;VLOOKUP(B76,Register!$A$1:$G$351,3,FALSE))</f>
        <v>Peter West</v>
      </c>
      <c r="E76" s="3" t="str">
        <f>IF(ISBLANK(B76),"",VLOOKUP(B76,Register!$A$1:$G$351,4,FALSE))</f>
        <v>Unattached</v>
      </c>
      <c r="F76" s="5" t="str">
        <f>IF(ISBLANK(B76),"",VLOOKUP(B76,Register!$A$1:$G$351,5,FALSE))</f>
        <v>M60</v>
      </c>
      <c r="G76" s="3">
        <f>IF($F76&lt;&gt;"",COUNTIF($F$2:$F76,$F76),"")</f>
        <v>4</v>
      </c>
      <c r="H76" s="3">
        <f>IF(X76="","",COUNTIF($X$1:$X76,X76))</f>
        <v>55</v>
      </c>
      <c r="I76" s="3" t="str">
        <f>IF(AND(E76&lt;&gt;"Unattached",E76&lt;&gt;""),COUNTIF($E$1:$E76,$E76),"")</f>
        <v/>
      </c>
      <c r="K76" s="10" t="str">
        <f>IF(AND(X76="M",H76&lt;4,NOT(F76="M15")),MAX(K$2:K75)+1,IF($F76="MS",MAX(K$2:K75)+1,""))</f>
        <v/>
      </c>
      <c r="L76" s="10" t="str">
        <f>IF(AND($F76="M40",K76=""),MAX(L$2:L75)+1,"")</f>
        <v/>
      </c>
      <c r="M76" s="10" t="str">
        <f>IF(AND($F76="M50",K76=""),MAX(M$2:M75)+1,"")</f>
        <v/>
      </c>
      <c r="N76" s="10">
        <f>IF(AND($F76="M60",K76=""),MAX(N$2:N75)+1,"")</f>
        <v>4</v>
      </c>
      <c r="O76" s="10" t="str">
        <f>IF(AND($F76="M70",K76=""),MAX(O$2:O75)+1,"")</f>
        <v/>
      </c>
      <c r="P76" s="10" t="str">
        <f>IF(AND(X76="F",H76&lt;4,NOT(F76="W15")),MAX(P$2:P75)+1,IF($F76="WS",MAX(P$2:P75)+1,""))</f>
        <v/>
      </c>
      <c r="Q76" s="10" t="str">
        <f>IF(AND($F76="W40",P76=""),MAX(Q$2:Q75)+1,"")</f>
        <v/>
      </c>
      <c r="R76" s="10" t="str">
        <f>IF(AND($F76="W50",P76=""),MAX(R$2:R75)+1,"")</f>
        <v/>
      </c>
      <c r="S76" s="10" t="str">
        <f>IF(AND($F76="W60",P76=""),MAX(S$2:S75)+1,"")</f>
        <v/>
      </c>
      <c r="T76" s="10" t="str">
        <f>IF(AND($F76="W70",P76=""),MAX(T$2:T75)+1,"")</f>
        <v/>
      </c>
      <c r="U76" s="10" t="str">
        <f>IF($F76="M15",MAX(U$2:U75)+1,"")</f>
        <v/>
      </c>
      <c r="V76" s="10" t="str">
        <f>IF($F76="W15",MAX(V$2:V75)+1,"")</f>
        <v/>
      </c>
      <c r="X76" s="11" t="str">
        <f>IF(ISBLANK(B76),"",VLOOKUP(B76,Register!$A$1:$G$351,6,FALSE))</f>
        <v>M</v>
      </c>
    </row>
    <row r="77" spans="1:24" ht="12">
      <c r="A77" s="3">
        <f t="shared" si="1"/>
        <v>76</v>
      </c>
      <c r="B77" s="3">
        <v>64</v>
      </c>
      <c r="C77" s="27">
        <v>39.51</v>
      </c>
      <c r="D77" s="3" t="str">
        <f>IF(B77="","",VLOOKUP(B77,Register!$A$1:$G$351,2,FALSE)&amp;" "&amp;VLOOKUP(B77,Register!$A$1:$G$351,3,FALSE))</f>
        <v>Kerryanne Sawyer</v>
      </c>
      <c r="E77" s="3" t="str">
        <f>IF(ISBLANK(B77),"",VLOOKUP(B77,Register!$A$1:$G$351,4,FALSE))</f>
        <v>Stubbington Green</v>
      </c>
      <c r="F77" s="5" t="str">
        <f>IF(ISBLANK(B77),"",VLOOKUP(B77,Register!$A$1:$G$351,5,FALSE))</f>
        <v>WS</v>
      </c>
      <c r="G77" s="3">
        <f>IF($F77&lt;&gt;"",COUNTIF($F$2:$F77,$F77),"")</f>
        <v>16</v>
      </c>
      <c r="H77" s="3">
        <f>IF(X77="","",COUNTIF($X$1:$X77,X77))</f>
        <v>21</v>
      </c>
      <c r="I77" s="3">
        <f>IF(AND(E77&lt;&gt;"Unattached",E77&lt;&gt;""),COUNTIF($E$1:$E77,$E77),"")</f>
        <v>1</v>
      </c>
      <c r="K77" s="10" t="str">
        <f>IF(AND(X77="M",H77&lt;4,NOT(F77="M15")),MAX(K$2:K76)+1,IF($F77="MS",MAX(K$2:K76)+1,""))</f>
        <v/>
      </c>
      <c r="L77" s="10" t="str">
        <f>IF(AND($F77="M40",K77=""),MAX(L$2:L76)+1,"")</f>
        <v/>
      </c>
      <c r="M77" s="10" t="str">
        <f>IF(AND($F77="M50",K77=""),MAX(M$2:M76)+1,"")</f>
        <v/>
      </c>
      <c r="N77" s="10" t="str">
        <f>IF(AND($F77="M60",K77=""),MAX(N$2:N76)+1,"")</f>
        <v/>
      </c>
      <c r="O77" s="10" t="str">
        <f>IF(AND($F77="M70",K77=""),MAX(O$2:O76)+1,"")</f>
        <v/>
      </c>
      <c r="P77" s="10">
        <f>IF(AND(X77="F",H77&lt;4,NOT(F77="W15")),MAX(P$2:P76)+1,IF($F77="WS",MAX(P$2:P76)+1,""))</f>
        <v>16</v>
      </c>
      <c r="Q77" s="10" t="str">
        <f>IF(AND($F77="W40",P77=""),MAX(Q$2:Q76)+1,"")</f>
        <v/>
      </c>
      <c r="R77" s="10" t="str">
        <f>IF(AND($F77="W50",P77=""),MAX(R$2:R76)+1,"")</f>
        <v/>
      </c>
      <c r="S77" s="10" t="str">
        <f>IF(AND($F77="W60",P77=""),MAX(S$2:S76)+1,"")</f>
        <v/>
      </c>
      <c r="T77" s="10" t="str">
        <f>IF(AND($F77="W70",P77=""),MAX(T$2:T76)+1,"")</f>
        <v/>
      </c>
      <c r="U77" s="10" t="str">
        <f>IF($F77="M15",MAX(U$2:U76)+1,"")</f>
        <v/>
      </c>
      <c r="V77" s="10" t="str">
        <f>IF($F77="W15",MAX(V$2:V76)+1,"")</f>
        <v/>
      </c>
      <c r="X77" s="11" t="str">
        <f>IF(ISBLANK(B77),"",VLOOKUP(B77,Register!$A$1:$G$351,6,FALSE))</f>
        <v>F</v>
      </c>
    </row>
    <row r="78" spans="1:24" ht="12">
      <c r="A78" s="3">
        <f t="shared" si="1"/>
        <v>77</v>
      </c>
      <c r="B78" s="3">
        <v>322</v>
      </c>
      <c r="C78" s="27">
        <v>40.020000000000003</v>
      </c>
      <c r="D78" s="3" t="str">
        <f>IF(B78="","",VLOOKUP(B78,Register!$A$1:$G$351,2,FALSE)&amp;" "&amp;VLOOKUP(B78,Register!$A$1:$G$351,3,FALSE))</f>
        <v>Robert Acton</v>
      </c>
      <c r="E78" s="3" t="str">
        <f>IF(ISBLANK(B78),"",VLOOKUP(B78,Register!$A$1:$G$351,4,FALSE))</f>
        <v>Unattached</v>
      </c>
      <c r="F78" s="5" t="str">
        <f>IF(ISBLANK(B78),"",VLOOKUP(B78,Register!$A$1:$G$351,5,FALSE))</f>
        <v>M50</v>
      </c>
      <c r="G78" s="3">
        <f>IF($F78&lt;&gt;"",COUNTIF($F$2:$F78,$F78),"")</f>
        <v>8</v>
      </c>
      <c r="H78" s="3">
        <f>IF(X78="","",COUNTIF($X$1:$X78,X78))</f>
        <v>56</v>
      </c>
      <c r="I78" s="3" t="str">
        <f>IF(AND(E78&lt;&gt;"Unattached",E78&lt;&gt;""),COUNTIF($E$1:$E78,$E78),"")</f>
        <v/>
      </c>
      <c r="K78" s="10" t="str">
        <f>IF(AND(X78="M",H78&lt;4,NOT(F78="M15")),MAX(K$2:K77)+1,IF($F78="MS",MAX(K$2:K77)+1,""))</f>
        <v/>
      </c>
      <c r="L78" s="10" t="str">
        <f>IF(AND($F78="M40",K78=""),MAX(L$2:L77)+1,"")</f>
        <v/>
      </c>
      <c r="M78" s="10">
        <f>IF(AND($F78="M50",K78=""),MAX(M$2:M77)+1,"")</f>
        <v>8</v>
      </c>
      <c r="N78" s="10" t="str">
        <f>IF(AND($F78="M60",K78=""),MAX(N$2:N77)+1,"")</f>
        <v/>
      </c>
      <c r="O78" s="10" t="str">
        <f>IF(AND($F78="M70",K78=""),MAX(O$2:O77)+1,"")</f>
        <v/>
      </c>
      <c r="P78" s="10" t="str">
        <f>IF(AND(X78="F",H78&lt;4,NOT(F78="W15")),MAX(P$2:P77)+1,IF($F78="WS",MAX(P$2:P77)+1,""))</f>
        <v/>
      </c>
      <c r="Q78" s="10" t="str">
        <f>IF(AND($F78="W40",P78=""),MAX(Q$2:Q77)+1,"")</f>
        <v/>
      </c>
      <c r="R78" s="10" t="str">
        <f>IF(AND($F78="W50",P78=""),MAX(R$2:R77)+1,"")</f>
        <v/>
      </c>
      <c r="S78" s="10" t="str">
        <f>IF(AND($F78="W60",P78=""),MAX(S$2:S77)+1,"")</f>
        <v/>
      </c>
      <c r="T78" s="10" t="str">
        <f>IF(AND($F78="W70",P78=""),MAX(T$2:T77)+1,"")</f>
        <v/>
      </c>
      <c r="U78" s="10" t="str">
        <f>IF($F78="M15",MAX(U$2:U77)+1,"")</f>
        <v/>
      </c>
      <c r="V78" s="10" t="str">
        <f>IF($F78="W15",MAX(V$2:V77)+1,"")</f>
        <v/>
      </c>
      <c r="X78" s="11" t="str">
        <f>IF(ISBLANK(B78),"",VLOOKUP(B78,Register!$A$1:$G$351,6,FALSE))</f>
        <v>M</v>
      </c>
    </row>
    <row r="79" spans="1:24" ht="12">
      <c r="A79" s="3">
        <f t="shared" si="1"/>
        <v>78</v>
      </c>
      <c r="B79" s="3">
        <v>157</v>
      </c>
      <c r="C79" s="27">
        <v>40.07</v>
      </c>
      <c r="D79" s="3" t="str">
        <f>IF(B79="","",VLOOKUP(B79,Register!$A$1:$G$351,2,FALSE)&amp;" "&amp;VLOOKUP(B79,Register!$A$1:$G$351,3,FALSE))</f>
        <v>Matt Cornford</v>
      </c>
      <c r="E79" s="3" t="str">
        <f>IF(ISBLANK(B79),"",VLOOKUP(B79,Register!$A$1:$G$351,4,FALSE))</f>
        <v>Unattached</v>
      </c>
      <c r="F79" s="5" t="str">
        <f>IF(ISBLANK(B79),"",VLOOKUP(B79,Register!$A$1:$G$351,5,FALSE))</f>
        <v>M40</v>
      </c>
      <c r="G79" s="3">
        <f>IF($F79&lt;&gt;"",COUNTIF($F$2:$F79,$F79),"")</f>
        <v>20</v>
      </c>
      <c r="H79" s="3">
        <f>IF(X79="","",COUNTIF($X$1:$X79,X79))</f>
        <v>57</v>
      </c>
      <c r="I79" s="3" t="str">
        <f>IF(AND(E79&lt;&gt;"Unattached",E79&lt;&gt;""),COUNTIF($E$1:$E79,$E79),"")</f>
        <v/>
      </c>
      <c r="K79" s="10" t="str">
        <f>IF(AND(X79="M",H79&lt;4,NOT(F79="M15")),MAX(K$2:K78)+1,IF($F79="MS",MAX(K$2:K78)+1,""))</f>
        <v/>
      </c>
      <c r="L79" s="10">
        <f>IF(AND($F79="M40",K79=""),MAX(L$2:L78)+1,"")</f>
        <v>19</v>
      </c>
      <c r="M79" s="10" t="str">
        <f>IF(AND($F79="M50",K79=""),MAX(M$2:M78)+1,"")</f>
        <v/>
      </c>
      <c r="N79" s="10" t="str">
        <f>IF(AND($F79="M60",K79=""),MAX(N$2:N78)+1,"")</f>
        <v/>
      </c>
      <c r="O79" s="10" t="str">
        <f>IF(AND($F79="M70",K79=""),MAX(O$2:O78)+1,"")</f>
        <v/>
      </c>
      <c r="P79" s="10" t="str">
        <f>IF(AND(X79="F",H79&lt;4,NOT(F79="W15")),MAX(P$2:P78)+1,IF($F79="WS",MAX(P$2:P78)+1,""))</f>
        <v/>
      </c>
      <c r="Q79" s="10" t="str">
        <f>IF(AND($F79="W40",P79=""),MAX(Q$2:Q78)+1,"")</f>
        <v/>
      </c>
      <c r="R79" s="10" t="str">
        <f>IF(AND($F79="W50",P79=""),MAX(R$2:R78)+1,"")</f>
        <v/>
      </c>
      <c r="S79" s="10" t="str">
        <f>IF(AND($F79="W60",P79=""),MAX(S$2:S78)+1,"")</f>
        <v/>
      </c>
      <c r="T79" s="10" t="str">
        <f>IF(AND($F79="W70",P79=""),MAX(T$2:T78)+1,"")</f>
        <v/>
      </c>
      <c r="U79" s="10" t="str">
        <f>IF($F79="M15",MAX(U$2:U78)+1,"")</f>
        <v/>
      </c>
      <c r="V79" s="10" t="str">
        <f>IF($F79="W15",MAX(V$2:V78)+1,"")</f>
        <v/>
      </c>
      <c r="X79" s="11" t="str">
        <f>IF(ISBLANK(B79),"",VLOOKUP(B79,Register!$A$1:$G$351,6,FALSE))</f>
        <v>M</v>
      </c>
    </row>
    <row r="80" spans="1:24" ht="12">
      <c r="A80" s="3">
        <f t="shared" si="1"/>
        <v>79</v>
      </c>
      <c r="B80" s="3">
        <v>161</v>
      </c>
      <c r="C80" s="27">
        <v>40.11</v>
      </c>
      <c r="D80" s="3" t="str">
        <f>IF(B80="","",VLOOKUP(B80,Register!$A$1:$G$351,2,FALSE)&amp;" "&amp;VLOOKUP(B80,Register!$A$1:$G$351,3,FALSE))</f>
        <v>Ellen Perry</v>
      </c>
      <c r="E80" s="3" t="str">
        <f>IF(ISBLANK(B80),"",VLOOKUP(B80,Register!$A$1:$G$351,4,FALSE))</f>
        <v>Unattached</v>
      </c>
      <c r="F80" s="5" t="str">
        <f>IF(ISBLANK(B80),"",VLOOKUP(B80,Register!$A$1:$G$351,5,FALSE))</f>
        <v>WS</v>
      </c>
      <c r="G80" s="3">
        <f>IF($F80&lt;&gt;"",COUNTIF($F$2:$F80,$F80),"")</f>
        <v>17</v>
      </c>
      <c r="H80" s="3">
        <f>IF(X80="","",COUNTIF($X$1:$X80,X80))</f>
        <v>22</v>
      </c>
      <c r="I80" s="3" t="str">
        <f>IF(AND(E80&lt;&gt;"Unattached",E80&lt;&gt;""),COUNTIF($E$1:$E80,$E80),"")</f>
        <v/>
      </c>
      <c r="K80" s="10" t="str">
        <f>IF(AND(X80="M",H80&lt;4,NOT(F80="M15")),MAX(K$2:K79)+1,IF($F80="MS",MAX(K$2:K79)+1,""))</f>
        <v/>
      </c>
      <c r="L80" s="10" t="str">
        <f>IF(AND($F80="M40",K80=""),MAX(L$2:L79)+1,"")</f>
        <v/>
      </c>
      <c r="M80" s="10" t="str">
        <f>IF(AND($F80="M50",K80=""),MAX(M$2:M79)+1,"")</f>
        <v/>
      </c>
      <c r="N80" s="10" t="str">
        <f>IF(AND($F80="M60",K80=""),MAX(N$2:N79)+1,"")</f>
        <v/>
      </c>
      <c r="O80" s="10" t="str">
        <f>IF(AND($F80="M70",K80=""),MAX(O$2:O79)+1,"")</f>
        <v/>
      </c>
      <c r="P80" s="10">
        <f>IF(AND(X80="F",H80&lt;4,NOT(F80="W15")),MAX(P$2:P79)+1,IF($F80="WS",MAX(P$2:P79)+1,""))</f>
        <v>17</v>
      </c>
      <c r="Q80" s="10" t="str">
        <f>IF(AND($F80="W40",P80=""),MAX(Q$2:Q79)+1,"")</f>
        <v/>
      </c>
      <c r="R80" s="10" t="str">
        <f>IF(AND($F80="W50",P80=""),MAX(R$2:R79)+1,"")</f>
        <v/>
      </c>
      <c r="S80" s="10" t="str">
        <f>IF(AND($F80="W60",P80=""),MAX(S$2:S79)+1,"")</f>
        <v/>
      </c>
      <c r="T80" s="10" t="str">
        <f>IF(AND($F80="W70",P80=""),MAX(T$2:T79)+1,"")</f>
        <v/>
      </c>
      <c r="U80" s="10" t="str">
        <f>IF($F80="M15",MAX(U$2:U79)+1,"")</f>
        <v/>
      </c>
      <c r="V80" s="10" t="str">
        <f>IF($F80="W15",MAX(V$2:V79)+1,"")</f>
        <v/>
      </c>
      <c r="X80" s="11" t="str">
        <f>IF(ISBLANK(B80),"",VLOOKUP(B80,Register!$A$1:$G$351,6,FALSE))</f>
        <v>F</v>
      </c>
    </row>
    <row r="81" spans="1:24" ht="12">
      <c r="A81" s="3">
        <f t="shared" si="1"/>
        <v>80</v>
      </c>
      <c r="B81" s="3">
        <v>190</v>
      </c>
      <c r="C81" s="27">
        <v>40.130000000000003</v>
      </c>
      <c r="D81" s="3" t="str">
        <f>IF(B81="","",VLOOKUP(B81,Register!$A$1:$G$351,2,FALSE)&amp;" "&amp;VLOOKUP(B81,Register!$A$1:$G$351,3,FALSE))</f>
        <v>Sarah Walker</v>
      </c>
      <c r="E81" s="3" t="str">
        <f>IF(ISBLANK(B81),"",VLOOKUP(B81,Register!$A$1:$G$351,4,FALSE))</f>
        <v>Clanfield Joggers</v>
      </c>
      <c r="F81" s="5" t="str">
        <f>IF(ISBLANK(B81),"",VLOOKUP(B81,Register!$A$1:$G$351,5,FALSE))</f>
        <v>WS</v>
      </c>
      <c r="G81" s="3">
        <f>IF($F81&lt;&gt;"",COUNTIF($F$2:$F81,$F81),"")</f>
        <v>18</v>
      </c>
      <c r="H81" s="3">
        <f>IF(X81="","",COUNTIF($X$1:$X81,X81))</f>
        <v>23</v>
      </c>
      <c r="I81" s="3">
        <f>IF(AND(E81&lt;&gt;"Unattached",E81&lt;&gt;""),COUNTIF($E$1:$E81,$E81),"")</f>
        <v>4</v>
      </c>
      <c r="K81" s="10" t="str">
        <f>IF(AND(X81="M",H81&lt;4,NOT(F81="M15")),MAX(K$2:K80)+1,IF($F81="MS",MAX(K$2:K80)+1,""))</f>
        <v/>
      </c>
      <c r="L81" s="10" t="str">
        <f>IF(AND($F81="M40",K81=""),MAX(L$2:L80)+1,"")</f>
        <v/>
      </c>
      <c r="M81" s="10" t="str">
        <f>IF(AND($F81="M50",K81=""),MAX(M$2:M80)+1,"")</f>
        <v/>
      </c>
      <c r="N81" s="10" t="str">
        <f>IF(AND($F81="M60",K81=""),MAX(N$2:N80)+1,"")</f>
        <v/>
      </c>
      <c r="O81" s="10" t="str">
        <f>IF(AND($F81="M70",K81=""),MAX(O$2:O80)+1,"")</f>
        <v/>
      </c>
      <c r="P81" s="10">
        <f>IF(AND(X81="F",H81&lt;4,NOT(F81="W15")),MAX(P$2:P80)+1,IF($F81="WS",MAX(P$2:P80)+1,""))</f>
        <v>18</v>
      </c>
      <c r="Q81" s="10" t="str">
        <f>IF(AND($F81="W40",P81=""),MAX(Q$2:Q80)+1,"")</f>
        <v/>
      </c>
      <c r="R81" s="10" t="str">
        <f>IF(AND($F81="W50",P81=""),MAX(R$2:R80)+1,"")</f>
        <v/>
      </c>
      <c r="S81" s="10" t="str">
        <f>IF(AND($F81="W60",P81=""),MAX(S$2:S80)+1,"")</f>
        <v/>
      </c>
      <c r="T81" s="10" t="str">
        <f>IF(AND($F81="W70",P81=""),MAX(T$2:T80)+1,"")</f>
        <v/>
      </c>
      <c r="U81" s="10" t="str">
        <f>IF($F81="M15",MAX(U$2:U80)+1,"")</f>
        <v/>
      </c>
      <c r="V81" s="10" t="str">
        <f>IF($F81="W15",MAX(V$2:V80)+1,"")</f>
        <v/>
      </c>
      <c r="X81" s="11" t="str">
        <f>IF(ISBLANK(B81),"",VLOOKUP(B81,Register!$A$1:$G$351,6,FALSE))</f>
        <v>F</v>
      </c>
    </row>
    <row r="82" spans="1:24" ht="12">
      <c r="A82" s="3">
        <f t="shared" si="1"/>
        <v>81</v>
      </c>
      <c r="B82" s="3">
        <v>211</v>
      </c>
      <c r="C82" s="27">
        <v>40.17</v>
      </c>
      <c r="D82" s="3" t="str">
        <f>IF(B82="","",VLOOKUP(B82,Register!$A$1:$G$351,2,FALSE)&amp;" "&amp;VLOOKUP(B82,Register!$A$1:$G$351,3,FALSE))</f>
        <v>Stuart Thomson</v>
      </c>
      <c r="E82" s="3" t="str">
        <f>IF(ISBLANK(B82),"",VLOOKUP(B82,Register!$A$1:$G$351,4,FALSE))</f>
        <v>Tone Zone</v>
      </c>
      <c r="F82" s="5" t="str">
        <f>IF(ISBLANK(B82),"",VLOOKUP(B82,Register!$A$1:$G$351,5,FALSE))</f>
        <v>M50</v>
      </c>
      <c r="G82" s="3">
        <f>IF($F82&lt;&gt;"",COUNTIF($F$2:$F82,$F82),"")</f>
        <v>9</v>
      </c>
      <c r="H82" s="3">
        <f>IF(X82="","",COUNTIF($X$1:$X82,X82))</f>
        <v>58</v>
      </c>
      <c r="I82" s="3">
        <f>IF(AND(E82&lt;&gt;"Unattached",E82&lt;&gt;""),COUNTIF($E$1:$E82,$E82),"")</f>
        <v>3</v>
      </c>
      <c r="K82" s="10" t="str">
        <f>IF(AND(X82="M",H82&lt;4,NOT(F82="M15")),MAX(K$2:K81)+1,IF($F82="MS",MAX(K$2:K81)+1,""))</f>
        <v/>
      </c>
      <c r="L82" s="10" t="str">
        <f>IF(AND($F82="M40",K82=""),MAX(L$2:L81)+1,"")</f>
        <v/>
      </c>
      <c r="M82" s="10">
        <f>IF(AND($F82="M50",K82=""),MAX(M$2:M81)+1,"")</f>
        <v>9</v>
      </c>
      <c r="N82" s="10" t="str">
        <f>IF(AND($F82="M60",K82=""),MAX(N$2:N81)+1,"")</f>
        <v/>
      </c>
      <c r="O82" s="10" t="str">
        <f>IF(AND($F82="M70",K82=""),MAX(O$2:O81)+1,"")</f>
        <v/>
      </c>
      <c r="P82" s="10" t="str">
        <f>IF(AND(X82="F",H82&lt;4,NOT(F82="W15")),MAX(P$2:P81)+1,IF($F82="WS",MAX(P$2:P81)+1,""))</f>
        <v/>
      </c>
      <c r="Q82" s="10" t="str">
        <f>IF(AND($F82="W40",P82=""),MAX(Q$2:Q81)+1,"")</f>
        <v/>
      </c>
      <c r="R82" s="10" t="str">
        <f>IF(AND($F82="W50",P82=""),MAX(R$2:R81)+1,"")</f>
        <v/>
      </c>
      <c r="S82" s="10" t="str">
        <f>IF(AND($F82="W60",P82=""),MAX(S$2:S81)+1,"")</f>
        <v/>
      </c>
      <c r="T82" s="10" t="str">
        <f>IF(AND($F82="W70",P82=""),MAX(T$2:T81)+1,"")</f>
        <v/>
      </c>
      <c r="U82" s="10" t="str">
        <f>IF($F82="M15",MAX(U$2:U81)+1,"")</f>
        <v/>
      </c>
      <c r="V82" s="10" t="str">
        <f>IF($F82="W15",MAX(V$2:V81)+1,"")</f>
        <v/>
      </c>
      <c r="X82" s="11" t="str">
        <f>IF(ISBLANK(B82),"",VLOOKUP(B82,Register!$A$1:$G$351,6,FALSE))</f>
        <v>M</v>
      </c>
    </row>
    <row r="83" spans="1:24" ht="12">
      <c r="A83" s="3">
        <f t="shared" si="1"/>
        <v>82</v>
      </c>
      <c r="B83" s="3">
        <v>26</v>
      </c>
      <c r="C83" s="27">
        <v>40.21</v>
      </c>
      <c r="D83" s="3" t="str">
        <f>IF(B83="","",VLOOKUP(B83,Register!$A$1:$G$351,2,FALSE)&amp;" "&amp;VLOOKUP(B83,Register!$A$1:$G$351,3,FALSE))</f>
        <v>Tillie Johnston</v>
      </c>
      <c r="E83" s="3" t="str">
        <f>IF(ISBLANK(B83),"",VLOOKUP(B83,Register!$A$1:$G$351,4,FALSE))</f>
        <v>Denmead Striders</v>
      </c>
      <c r="F83" s="5" t="str">
        <f>IF(ISBLANK(B83),"",VLOOKUP(B83,Register!$A$1:$G$351,5,FALSE))</f>
        <v>WS</v>
      </c>
      <c r="G83" s="3">
        <f>IF($F83&lt;&gt;"",COUNTIF($F$2:$F83,$F83),"")</f>
        <v>19</v>
      </c>
      <c r="H83" s="3">
        <f>IF(X83="","",COUNTIF($X$1:$X83,X83))</f>
        <v>24</v>
      </c>
      <c r="I83" s="3">
        <f>IF(AND(E83&lt;&gt;"Unattached",E83&lt;&gt;""),COUNTIF($E$1:$E83,$E83),"")</f>
        <v>15</v>
      </c>
      <c r="K83" s="10" t="str">
        <f>IF(AND(X83="M",H83&lt;4,NOT(F83="M15")),MAX(K$2:K82)+1,IF($F83="MS",MAX(K$2:K82)+1,""))</f>
        <v/>
      </c>
      <c r="L83" s="10" t="str">
        <f>IF(AND($F83="M40",K83=""),MAX(L$2:L82)+1,"")</f>
        <v/>
      </c>
      <c r="M83" s="10" t="str">
        <f>IF(AND($F83="M50",K83=""),MAX(M$2:M82)+1,"")</f>
        <v/>
      </c>
      <c r="N83" s="10" t="str">
        <f>IF(AND($F83="M60",K83=""),MAX(N$2:N82)+1,"")</f>
        <v/>
      </c>
      <c r="O83" s="10" t="str">
        <f>IF(AND($F83="M70",K83=""),MAX(O$2:O82)+1,"")</f>
        <v/>
      </c>
      <c r="P83" s="10">
        <f>IF(AND(X83="F",H83&lt;4,NOT(F83="W15")),MAX(P$2:P82)+1,IF($F83="WS",MAX(P$2:P82)+1,""))</f>
        <v>19</v>
      </c>
      <c r="Q83" s="10" t="str">
        <f>IF(AND($F83="W40",P83=""),MAX(Q$2:Q82)+1,"")</f>
        <v/>
      </c>
      <c r="R83" s="10" t="str">
        <f>IF(AND($F83="W50",P83=""),MAX(R$2:R82)+1,"")</f>
        <v/>
      </c>
      <c r="S83" s="10" t="str">
        <f>IF(AND($F83="W60",P83=""),MAX(S$2:S82)+1,"")</f>
        <v/>
      </c>
      <c r="T83" s="10" t="str">
        <f>IF(AND($F83="W70",P83=""),MAX(T$2:T82)+1,"")</f>
        <v/>
      </c>
      <c r="U83" s="10" t="str">
        <f>IF($F83="M15",MAX(U$2:U82)+1,"")</f>
        <v/>
      </c>
      <c r="V83" s="10" t="str">
        <f>IF($F83="W15",MAX(V$2:V82)+1,"")</f>
        <v/>
      </c>
      <c r="X83" s="11" t="str">
        <f>IF(ISBLANK(B83),"",VLOOKUP(B83,Register!$A$1:$G$351,6,FALSE))</f>
        <v>F</v>
      </c>
    </row>
    <row r="84" spans="1:24" ht="12">
      <c r="A84" s="3">
        <f t="shared" si="1"/>
        <v>83</v>
      </c>
      <c r="B84" s="3">
        <v>139</v>
      </c>
      <c r="C84" s="27">
        <v>40.28</v>
      </c>
      <c r="D84" s="3" t="str">
        <f>IF(B84="","",VLOOKUP(B84,Register!$A$1:$G$351,2,FALSE)&amp;" "&amp;VLOOKUP(B84,Register!$A$1:$G$351,3,FALSE))</f>
        <v>Euan Bradshaw</v>
      </c>
      <c r="E84" s="3" t="str">
        <f>IF(ISBLANK(B84),"",VLOOKUP(B84,Register!$A$1:$G$351,4,FALSE))</f>
        <v>Unattached</v>
      </c>
      <c r="F84" s="5" t="str">
        <f>IF(ISBLANK(B84),"",VLOOKUP(B84,Register!$A$1:$G$351,5,FALSE))</f>
        <v>MS</v>
      </c>
      <c r="G84" s="3">
        <f>IF($F84&lt;&gt;"",COUNTIF($F$2:$F84,$F84),"")</f>
        <v>24</v>
      </c>
      <c r="H84" s="3">
        <f>IF(X84="","",COUNTIF($X$1:$X84,X84))</f>
        <v>59</v>
      </c>
      <c r="I84" s="3" t="str">
        <f>IF(AND(E84&lt;&gt;"Unattached",E84&lt;&gt;""),COUNTIF($E$1:$E84,$E84),"")</f>
        <v/>
      </c>
      <c r="K84" s="10">
        <f>IF(AND(X84="M",H84&lt;4,NOT(F84="M15")),MAX(K$2:K83)+1,IF($F84="MS",MAX(K$2:K83)+1,""))</f>
        <v>25</v>
      </c>
      <c r="L84" s="10" t="str">
        <f>IF(AND($F84="M40",K84=""),MAX(L$2:L83)+1,"")</f>
        <v/>
      </c>
      <c r="M84" s="10" t="str">
        <f>IF(AND($F84="M50",K84=""),MAX(M$2:M83)+1,"")</f>
        <v/>
      </c>
      <c r="N84" s="10" t="str">
        <f>IF(AND($F84="M60",K84=""),MAX(N$2:N83)+1,"")</f>
        <v/>
      </c>
      <c r="O84" s="10" t="str">
        <f>IF(AND($F84="M70",K84=""),MAX(O$2:O83)+1,"")</f>
        <v/>
      </c>
      <c r="P84" s="10" t="str">
        <f>IF(AND(X84="F",H84&lt;4,NOT(F84="W15")),MAX(P$2:P83)+1,IF($F84="WS",MAX(P$2:P83)+1,""))</f>
        <v/>
      </c>
      <c r="Q84" s="10" t="str">
        <f>IF(AND($F84="W40",P84=""),MAX(Q$2:Q83)+1,"")</f>
        <v/>
      </c>
      <c r="R84" s="10" t="str">
        <f>IF(AND($F84="W50",P84=""),MAX(R$2:R83)+1,"")</f>
        <v/>
      </c>
      <c r="S84" s="10" t="str">
        <f>IF(AND($F84="W60",P84=""),MAX(S$2:S83)+1,"")</f>
        <v/>
      </c>
      <c r="T84" s="10" t="str">
        <f>IF(AND($F84="W70",P84=""),MAX(T$2:T83)+1,"")</f>
        <v/>
      </c>
      <c r="U84" s="10" t="str">
        <f>IF($F84="M15",MAX(U$2:U83)+1,"")</f>
        <v/>
      </c>
      <c r="V84" s="10" t="str">
        <f>IF($F84="W15",MAX(V$2:V83)+1,"")</f>
        <v/>
      </c>
      <c r="X84" s="11" t="str">
        <f>IF(ISBLANK(B84),"",VLOOKUP(B84,Register!$A$1:$G$351,6,FALSE))</f>
        <v>M</v>
      </c>
    </row>
    <row r="85" spans="1:24" ht="12">
      <c r="A85" s="3">
        <f t="shared" si="1"/>
        <v>84</v>
      </c>
      <c r="B85" s="3">
        <v>87</v>
      </c>
      <c r="C85" s="27">
        <v>40.299999999999997</v>
      </c>
      <c r="D85" s="3" t="str">
        <f>IF(B85="","",VLOOKUP(B85,Register!$A$1:$G$351,2,FALSE)&amp;" "&amp;VLOOKUP(B85,Register!$A$1:$G$351,3,FALSE))</f>
        <v>John Little</v>
      </c>
      <c r="E85" s="3" t="str">
        <f>IF(ISBLANK(B85),"",VLOOKUP(B85,Register!$A$1:$G$351,4,FALSE))</f>
        <v>Lancing Eagles</v>
      </c>
      <c r="F85" s="5" t="str">
        <f>IF(ISBLANK(B85),"",VLOOKUP(B85,Register!$A$1:$G$351,5,FALSE))</f>
        <v>M40</v>
      </c>
      <c r="G85" s="3">
        <f>IF($F85&lt;&gt;"",COUNTIF($F$2:$F85,$F85),"")</f>
        <v>21</v>
      </c>
      <c r="H85" s="3">
        <f>IF(X85="","",COUNTIF($X$1:$X85,X85))</f>
        <v>60</v>
      </c>
      <c r="I85" s="3">
        <f>IF(AND(E85&lt;&gt;"Unattached",E85&lt;&gt;""),COUNTIF($E$1:$E85,$E85),"")</f>
        <v>1</v>
      </c>
      <c r="K85" s="10" t="str">
        <f>IF(AND(X85="M",H85&lt;4,NOT(F85="M15")),MAX(K$2:K84)+1,IF($F85="MS",MAX(K$2:K84)+1,""))</f>
        <v/>
      </c>
      <c r="L85" s="10">
        <f>IF(AND($F85="M40",K85=""),MAX(L$2:L84)+1,"")</f>
        <v>20</v>
      </c>
      <c r="M85" s="10" t="str">
        <f>IF(AND($F85="M50",K85=""),MAX(M$2:M84)+1,"")</f>
        <v/>
      </c>
      <c r="N85" s="10" t="str">
        <f>IF(AND($F85="M60",K85=""),MAX(N$2:N84)+1,"")</f>
        <v/>
      </c>
      <c r="O85" s="10" t="str">
        <f>IF(AND($F85="M70",K85=""),MAX(O$2:O84)+1,"")</f>
        <v/>
      </c>
      <c r="P85" s="10" t="str">
        <f>IF(AND(X85="F",H85&lt;4,NOT(F85="W15")),MAX(P$2:P84)+1,IF($F85="WS",MAX(P$2:P84)+1,""))</f>
        <v/>
      </c>
      <c r="Q85" s="10" t="str">
        <f>IF(AND($F85="W40",P85=""),MAX(Q$2:Q84)+1,"")</f>
        <v/>
      </c>
      <c r="R85" s="10" t="str">
        <f>IF(AND($F85="W50",P85=""),MAX(R$2:R84)+1,"")</f>
        <v/>
      </c>
      <c r="S85" s="10" t="str">
        <f>IF(AND($F85="W60",P85=""),MAX(S$2:S84)+1,"")</f>
        <v/>
      </c>
      <c r="T85" s="10" t="str">
        <f>IF(AND($F85="W70",P85=""),MAX(T$2:T84)+1,"")</f>
        <v/>
      </c>
      <c r="U85" s="10" t="str">
        <f>IF($F85="M15",MAX(U$2:U84)+1,"")</f>
        <v/>
      </c>
      <c r="V85" s="10" t="str">
        <f>IF($F85="W15",MAX(V$2:V84)+1,"")</f>
        <v/>
      </c>
      <c r="X85" s="11" t="str">
        <f>IF(ISBLANK(B85),"",VLOOKUP(B85,Register!$A$1:$G$351,6,FALSE))</f>
        <v>M</v>
      </c>
    </row>
    <row r="86" spans="1:24" ht="12">
      <c r="A86" s="3">
        <f t="shared" si="1"/>
        <v>85</v>
      </c>
      <c r="B86" s="3">
        <v>188</v>
      </c>
      <c r="C86" s="27">
        <v>40.409999999999997</v>
      </c>
      <c r="D86" s="3" t="str">
        <f>IF(B86="","",VLOOKUP(B86,Register!$A$1:$G$351,2,FALSE)&amp;" "&amp;VLOOKUP(B86,Register!$A$1:$G$351,3,FALSE))</f>
        <v>Lisa-Marie Peckover</v>
      </c>
      <c r="E86" s="3" t="str">
        <f>IF(ISBLANK(B86),"",VLOOKUP(B86,Register!$A$1:$G$351,4,FALSE))</f>
        <v>Denmead Striders</v>
      </c>
      <c r="F86" s="5" t="str">
        <f>IF(ISBLANK(B86),"",VLOOKUP(B86,Register!$A$1:$G$351,5,FALSE))</f>
        <v>WS</v>
      </c>
      <c r="G86" s="3">
        <f>IF($F86&lt;&gt;"",COUNTIF($F$2:$F86,$F86),"")</f>
        <v>20</v>
      </c>
      <c r="H86" s="3">
        <f>IF(X86="","",COUNTIF($X$1:$X86,X86))</f>
        <v>25</v>
      </c>
      <c r="I86" s="3">
        <f>IF(AND(E86&lt;&gt;"Unattached",E86&lt;&gt;""),COUNTIF($E$1:$E86,$E86),"")</f>
        <v>16</v>
      </c>
      <c r="K86" s="10" t="str">
        <f>IF(AND(X86="M",H86&lt;4,NOT(F86="M15")),MAX(K$2:K85)+1,IF($F86="MS",MAX(K$2:K85)+1,""))</f>
        <v/>
      </c>
      <c r="L86" s="10" t="str">
        <f>IF(AND($F86="M40",K86=""),MAX(L$2:L85)+1,"")</f>
        <v/>
      </c>
      <c r="M86" s="10" t="str">
        <f>IF(AND($F86="M50",K86=""),MAX(M$2:M85)+1,"")</f>
        <v/>
      </c>
      <c r="N86" s="10" t="str">
        <f>IF(AND($F86="M60",K86=""),MAX(N$2:N85)+1,"")</f>
        <v/>
      </c>
      <c r="O86" s="10" t="str">
        <f>IF(AND($F86="M70",K86=""),MAX(O$2:O85)+1,"")</f>
        <v/>
      </c>
      <c r="P86" s="10">
        <f>IF(AND(X86="F",H86&lt;4,NOT(F86="W15")),MAX(P$2:P85)+1,IF($F86="WS",MAX(P$2:P85)+1,""))</f>
        <v>20</v>
      </c>
      <c r="Q86" s="10" t="str">
        <f>IF(AND($F86="W40",P86=""),MAX(Q$2:Q85)+1,"")</f>
        <v/>
      </c>
      <c r="R86" s="10" t="str">
        <f>IF(AND($F86="W50",P86=""),MAX(R$2:R85)+1,"")</f>
        <v/>
      </c>
      <c r="S86" s="10" t="str">
        <f>IF(AND($F86="W60",P86=""),MAX(S$2:S85)+1,"")</f>
        <v/>
      </c>
      <c r="T86" s="10" t="str">
        <f>IF(AND($F86="W70",P86=""),MAX(T$2:T85)+1,"")</f>
        <v/>
      </c>
      <c r="U86" s="10" t="str">
        <f>IF($F86="M15",MAX(U$2:U85)+1,"")</f>
        <v/>
      </c>
      <c r="V86" s="10" t="str">
        <f>IF($F86="W15",MAX(V$2:V85)+1,"")</f>
        <v/>
      </c>
      <c r="X86" s="11" t="str">
        <f>IF(ISBLANK(B86),"",VLOOKUP(B86,Register!$A$1:$G$351,6,FALSE))</f>
        <v>F</v>
      </c>
    </row>
    <row r="87" spans="1:24" ht="12">
      <c r="A87" s="3">
        <f t="shared" si="1"/>
        <v>86</v>
      </c>
      <c r="B87" s="3">
        <v>124</v>
      </c>
      <c r="C87" s="27">
        <v>40.520000000000003</v>
      </c>
      <c r="D87" s="3" t="str">
        <f>IF(B87="","",VLOOKUP(B87,Register!$A$1:$G$351,2,FALSE)&amp;" "&amp;VLOOKUP(B87,Register!$A$1:$G$351,3,FALSE))</f>
        <v>Peter Ramsdale</v>
      </c>
      <c r="E87" s="3" t="str">
        <f>IF(ISBLANK(B87),"",VLOOKUP(B87,Register!$A$1:$G$351,4,FALSE))</f>
        <v>Tone Zone</v>
      </c>
      <c r="F87" s="5" t="str">
        <f>IF(ISBLANK(B87),"",VLOOKUP(B87,Register!$A$1:$G$351,5,FALSE))</f>
        <v>M60</v>
      </c>
      <c r="G87" s="3">
        <f>IF($F87&lt;&gt;"",COUNTIF($F$2:$F87,$F87),"")</f>
        <v>5</v>
      </c>
      <c r="H87" s="3">
        <f>IF(X87="","",COUNTIF($X$1:$X87,X87))</f>
        <v>61</v>
      </c>
      <c r="I87" s="3">
        <f>IF(AND(E87&lt;&gt;"Unattached",E87&lt;&gt;""),COUNTIF($E$1:$E87,$E87),"")</f>
        <v>4</v>
      </c>
      <c r="K87" s="10" t="str">
        <f>IF(AND(X87="M",H87&lt;4,NOT(F87="M15")),MAX(K$2:K86)+1,IF($F87="MS",MAX(K$2:K86)+1,""))</f>
        <v/>
      </c>
      <c r="L87" s="10" t="str">
        <f>IF(AND($F87="M40",K87=""),MAX(L$2:L86)+1,"")</f>
        <v/>
      </c>
      <c r="M87" s="10" t="str">
        <f>IF(AND($F87="M50",K87=""),MAX(M$2:M86)+1,"")</f>
        <v/>
      </c>
      <c r="N87" s="10">
        <f>IF(AND($F87="M60",K87=""),MAX(N$2:N86)+1,"")</f>
        <v>5</v>
      </c>
      <c r="O87" s="10" t="str">
        <f>IF(AND($F87="M70",K87=""),MAX(O$2:O86)+1,"")</f>
        <v/>
      </c>
      <c r="P87" s="10" t="str">
        <f>IF(AND(X87="F",H87&lt;4,NOT(F87="W15")),MAX(P$2:P86)+1,IF($F87="WS",MAX(P$2:P86)+1,""))</f>
        <v/>
      </c>
      <c r="Q87" s="10" t="str">
        <f>IF(AND($F87="W40",P87=""),MAX(Q$2:Q86)+1,"")</f>
        <v/>
      </c>
      <c r="R87" s="10" t="str">
        <f>IF(AND($F87="W50",P87=""),MAX(R$2:R86)+1,"")</f>
        <v/>
      </c>
      <c r="S87" s="10" t="str">
        <f>IF(AND($F87="W60",P87=""),MAX(S$2:S86)+1,"")</f>
        <v/>
      </c>
      <c r="T87" s="10" t="str">
        <f>IF(AND($F87="W70",P87=""),MAX(T$2:T86)+1,"")</f>
        <v/>
      </c>
      <c r="U87" s="10" t="str">
        <f>IF($F87="M15",MAX(U$2:U86)+1,"")</f>
        <v/>
      </c>
      <c r="V87" s="10" t="str">
        <f>IF($F87="W15",MAX(V$2:V86)+1,"")</f>
        <v/>
      </c>
      <c r="X87" s="11" t="str">
        <f>IF(ISBLANK(B87),"",VLOOKUP(B87,Register!$A$1:$G$351,6,FALSE))</f>
        <v>M</v>
      </c>
    </row>
    <row r="88" spans="1:24" ht="12">
      <c r="A88" s="3">
        <f t="shared" si="1"/>
        <v>87</v>
      </c>
      <c r="B88" s="3">
        <v>234</v>
      </c>
      <c r="C88" s="27">
        <v>40.590000000000003</v>
      </c>
      <c r="D88" s="3" t="str">
        <f>IF(B88="","",VLOOKUP(B88,Register!$A$1:$G$351,2,FALSE)&amp;" "&amp;VLOOKUP(B88,Register!$A$1:$G$351,3,FALSE))</f>
        <v>Andy Compton</v>
      </c>
      <c r="E88" s="3" t="str">
        <f>IF(ISBLANK(B88),"",VLOOKUP(B88,Register!$A$1:$G$351,4,FALSE))</f>
        <v>Unattached</v>
      </c>
      <c r="F88" s="5" t="str">
        <f>IF(ISBLANK(B88),"",VLOOKUP(B88,Register!$A$1:$G$351,5,FALSE))</f>
        <v>M50</v>
      </c>
      <c r="G88" s="3">
        <f>IF($F88&lt;&gt;"",COUNTIF($F$2:$F88,$F88),"")</f>
        <v>10</v>
      </c>
      <c r="H88" s="3">
        <f>IF(X88="","",COUNTIF($X$1:$X88,X88))</f>
        <v>62</v>
      </c>
      <c r="I88" s="3" t="str">
        <f>IF(AND(E88&lt;&gt;"Unattached",E88&lt;&gt;""),COUNTIF($E$1:$E88,$E88),"")</f>
        <v/>
      </c>
      <c r="K88" s="10" t="str">
        <f>IF(AND(X88="M",H88&lt;4,NOT(F88="M15")),MAX(K$2:K87)+1,IF($F88="MS",MAX(K$2:K87)+1,""))</f>
        <v/>
      </c>
      <c r="L88" s="10" t="str">
        <f>IF(AND($F88="M40",K88=""),MAX(L$2:L87)+1,"")</f>
        <v/>
      </c>
      <c r="M88" s="10">
        <f>IF(AND($F88="M50",K88=""),MAX(M$2:M87)+1,"")</f>
        <v>10</v>
      </c>
      <c r="N88" s="10" t="str">
        <f>IF(AND($F88="M60",K88=""),MAX(N$2:N87)+1,"")</f>
        <v/>
      </c>
      <c r="O88" s="10" t="str">
        <f>IF(AND($F88="M70",K88=""),MAX(O$2:O87)+1,"")</f>
        <v/>
      </c>
      <c r="P88" s="10" t="str">
        <f>IF(AND(X88="F",H88&lt;4,NOT(F88="W15")),MAX(P$2:P87)+1,IF($F88="WS",MAX(P$2:P87)+1,""))</f>
        <v/>
      </c>
      <c r="Q88" s="10" t="str">
        <f>IF(AND($F88="W40",P88=""),MAX(Q$2:Q87)+1,"")</f>
        <v/>
      </c>
      <c r="R88" s="10" t="str">
        <f>IF(AND($F88="W50",P88=""),MAX(R$2:R87)+1,"")</f>
        <v/>
      </c>
      <c r="S88" s="10" t="str">
        <f>IF(AND($F88="W60",P88=""),MAX(S$2:S87)+1,"")</f>
        <v/>
      </c>
      <c r="T88" s="10" t="str">
        <f>IF(AND($F88="W70",P88=""),MAX(T$2:T87)+1,"")</f>
        <v/>
      </c>
      <c r="U88" s="10" t="str">
        <f>IF($F88="M15",MAX(U$2:U87)+1,"")</f>
        <v/>
      </c>
      <c r="V88" s="10" t="str">
        <f>IF($F88="W15",MAX(V$2:V87)+1,"")</f>
        <v/>
      </c>
      <c r="X88" s="11" t="str">
        <f>IF(ISBLANK(B88),"",VLOOKUP(B88,Register!$A$1:$G$351,6,FALSE))</f>
        <v>M</v>
      </c>
    </row>
    <row r="89" spans="1:24" ht="12">
      <c r="A89" s="3">
        <f t="shared" si="1"/>
        <v>88</v>
      </c>
      <c r="B89" s="3">
        <v>25</v>
      </c>
      <c r="C89" s="27">
        <v>41.13</v>
      </c>
      <c r="D89" s="3" t="str">
        <f>IF(B89="","",VLOOKUP(B89,Register!$A$1:$G$351,2,FALSE)&amp;" "&amp;VLOOKUP(B89,Register!$A$1:$G$351,3,FALSE))</f>
        <v>Micheal Millyard</v>
      </c>
      <c r="E89" s="3" t="str">
        <f>IF(ISBLANK(B89),"",VLOOKUP(B89,Register!$A$1:$G$351,4,FALSE))</f>
        <v>Unattached</v>
      </c>
      <c r="F89" s="5" t="str">
        <f>IF(ISBLANK(B89),"",VLOOKUP(B89,Register!$A$1:$G$351,5,FALSE))</f>
        <v>M60</v>
      </c>
      <c r="G89" s="3">
        <f>IF($F89&lt;&gt;"",COUNTIF($F$2:$F89,$F89),"")</f>
        <v>6</v>
      </c>
      <c r="H89" s="3">
        <f>IF(X89="","",COUNTIF($X$1:$X89,X89))</f>
        <v>63</v>
      </c>
      <c r="I89" s="3" t="str">
        <f>IF(AND(E89&lt;&gt;"Unattached",E89&lt;&gt;""),COUNTIF($E$1:$E89,$E89),"")</f>
        <v/>
      </c>
      <c r="K89" s="10" t="str">
        <f>IF(AND(X89="M",H89&lt;4,NOT(F89="M15")),MAX(K$2:K88)+1,IF($F89="MS",MAX(K$2:K88)+1,""))</f>
        <v/>
      </c>
      <c r="L89" s="10" t="str">
        <f>IF(AND($F89="M40",K89=""),MAX(L$2:L88)+1,"")</f>
        <v/>
      </c>
      <c r="M89" s="10" t="str">
        <f>IF(AND($F89="M50",K89=""),MAX(M$2:M88)+1,"")</f>
        <v/>
      </c>
      <c r="N89" s="10">
        <f>IF(AND($F89="M60",K89=""),MAX(N$2:N88)+1,"")</f>
        <v>6</v>
      </c>
      <c r="O89" s="10" t="str">
        <f>IF(AND($F89="M70",K89=""),MAX(O$2:O88)+1,"")</f>
        <v/>
      </c>
      <c r="P89" s="10" t="str">
        <f>IF(AND(X89="F",H89&lt;4,NOT(F89="W15")),MAX(P$2:P88)+1,IF($F89="WS",MAX(P$2:P88)+1,""))</f>
        <v/>
      </c>
      <c r="Q89" s="10" t="str">
        <f>IF(AND($F89="W40",P89=""),MAX(Q$2:Q88)+1,"")</f>
        <v/>
      </c>
      <c r="R89" s="10" t="str">
        <f>IF(AND($F89="W50",P89=""),MAX(R$2:R88)+1,"")</f>
        <v/>
      </c>
      <c r="S89" s="10" t="str">
        <f>IF(AND($F89="W60",P89=""),MAX(S$2:S88)+1,"")</f>
        <v/>
      </c>
      <c r="T89" s="10" t="str">
        <f>IF(AND($F89="W70",P89=""),MAX(T$2:T88)+1,"")</f>
        <v/>
      </c>
      <c r="U89" s="10" t="str">
        <f>IF($F89="M15",MAX(U$2:U88)+1,"")</f>
        <v/>
      </c>
      <c r="V89" s="10" t="str">
        <f>IF($F89="W15",MAX(V$2:V88)+1,"")</f>
        <v/>
      </c>
      <c r="X89" s="11" t="str">
        <f>IF(ISBLANK(B89),"",VLOOKUP(B89,Register!$A$1:$G$351,6,FALSE))</f>
        <v>M</v>
      </c>
    </row>
    <row r="90" spans="1:24" ht="12">
      <c r="A90" s="3">
        <f t="shared" si="1"/>
        <v>89</v>
      </c>
      <c r="B90" s="3">
        <v>35</v>
      </c>
      <c r="C90" s="27">
        <v>41.17</v>
      </c>
      <c r="D90" s="3" t="str">
        <f>IF(B90="","",VLOOKUP(B90,Register!$A$1:$G$351,2,FALSE)&amp;" "&amp;VLOOKUP(B90,Register!$A$1:$G$351,3,FALSE))</f>
        <v>John Cowlin</v>
      </c>
      <c r="E90" s="3" t="str">
        <f>IF(ISBLANK(B90),"",VLOOKUP(B90,Register!$A$1:$G$351,4,FALSE))</f>
        <v>Victory AC</v>
      </c>
      <c r="F90" s="5" t="str">
        <f>IF(ISBLANK(B90),"",VLOOKUP(B90,Register!$A$1:$G$351,5,FALSE))</f>
        <v>M40</v>
      </c>
      <c r="G90" s="3">
        <f>IF($F90&lt;&gt;"",COUNTIF($F$2:$F90,$F90),"")</f>
        <v>22</v>
      </c>
      <c r="H90" s="3">
        <f>IF(X90="","",COUNTIF($X$1:$X90,X90))</f>
        <v>64</v>
      </c>
      <c r="I90" s="3">
        <f>IF(AND(E90&lt;&gt;"Unattached",E90&lt;&gt;""),COUNTIF($E$1:$E90,$E90),"")</f>
        <v>11</v>
      </c>
      <c r="K90" s="10" t="str">
        <f>IF(AND(X90="M",H90&lt;4,NOT(F90="M15")),MAX(K$2:K89)+1,IF($F90="MS",MAX(K$2:K89)+1,""))</f>
        <v/>
      </c>
      <c r="L90" s="10">
        <f>IF(AND($F90="M40",K90=""),MAX(L$2:L89)+1,"")</f>
        <v>21</v>
      </c>
      <c r="M90" s="10" t="str">
        <f>IF(AND($F90="M50",K90=""),MAX(M$2:M89)+1,"")</f>
        <v/>
      </c>
      <c r="N90" s="10" t="str">
        <f>IF(AND($F90="M60",K90=""),MAX(N$2:N89)+1,"")</f>
        <v/>
      </c>
      <c r="O90" s="10" t="str">
        <f>IF(AND($F90="M70",K90=""),MAX(O$2:O89)+1,"")</f>
        <v/>
      </c>
      <c r="P90" s="10" t="str">
        <f>IF(AND(X90="F",H90&lt;4,NOT(F90="W15")),MAX(P$2:P89)+1,IF($F90="WS",MAX(P$2:P89)+1,""))</f>
        <v/>
      </c>
      <c r="Q90" s="10" t="str">
        <f>IF(AND($F90="W40",P90=""),MAX(Q$2:Q89)+1,"")</f>
        <v/>
      </c>
      <c r="R90" s="10" t="str">
        <f>IF(AND($F90="W50",P90=""),MAX(R$2:R89)+1,"")</f>
        <v/>
      </c>
      <c r="S90" s="10" t="str">
        <f>IF(AND($F90="W60",P90=""),MAX(S$2:S89)+1,"")</f>
        <v/>
      </c>
      <c r="T90" s="10" t="str">
        <f>IF(AND($F90="W70",P90=""),MAX(T$2:T89)+1,"")</f>
        <v/>
      </c>
      <c r="U90" s="10" t="str">
        <f>IF($F90="M15",MAX(U$2:U89)+1,"")</f>
        <v/>
      </c>
      <c r="V90" s="10" t="str">
        <f>IF($F90="W15",MAX(V$2:V89)+1,"")</f>
        <v/>
      </c>
      <c r="X90" s="11" t="str">
        <f>IF(ISBLANK(B90),"",VLOOKUP(B90,Register!$A$1:$G$351,6,FALSE))</f>
        <v>M</v>
      </c>
    </row>
    <row r="91" spans="1:24" ht="12">
      <c r="A91" s="3">
        <f t="shared" si="1"/>
        <v>90</v>
      </c>
      <c r="B91" s="3">
        <v>135</v>
      </c>
      <c r="C91" s="27">
        <v>41.22</v>
      </c>
      <c r="D91" s="3" t="str">
        <f>IF(B91="","",VLOOKUP(B91,Register!$A$1:$G$351,2,FALSE)&amp;" "&amp;VLOOKUP(B91,Register!$A$1:$G$351,3,FALSE))</f>
        <v>Phil Western</v>
      </c>
      <c r="E91" s="3" t="str">
        <f>IF(ISBLANK(B91),"",VLOOKUP(B91,Register!$A$1:$G$351,4,FALSE))</f>
        <v>Havant AC</v>
      </c>
      <c r="F91" s="5" t="str">
        <f>IF(ISBLANK(B91),"",VLOOKUP(B91,Register!$A$1:$G$351,5,FALSE))</f>
        <v>M60</v>
      </c>
      <c r="G91" s="3">
        <f>IF($F91&lt;&gt;"",COUNTIF($F$2:$F91,$F91),"")</f>
        <v>7</v>
      </c>
      <c r="H91" s="3">
        <f>IF(X91="","",COUNTIF($X$1:$X91,X91))</f>
        <v>65</v>
      </c>
      <c r="I91" s="3">
        <f>IF(AND(E91&lt;&gt;"Unattached",E91&lt;&gt;""),COUNTIF($E$1:$E91,$E91),"")</f>
        <v>4</v>
      </c>
      <c r="K91" s="10" t="str">
        <f>IF(AND(X91="M",H91&lt;4,NOT(F91="M15")),MAX(K$2:K90)+1,IF($F91="MS",MAX(K$2:K90)+1,""))</f>
        <v/>
      </c>
      <c r="L91" s="10" t="str">
        <f>IF(AND($F91="M40",K91=""),MAX(L$2:L90)+1,"")</f>
        <v/>
      </c>
      <c r="M91" s="10" t="str">
        <f>IF(AND($F91="M50",K91=""),MAX(M$2:M90)+1,"")</f>
        <v/>
      </c>
      <c r="N91" s="10">
        <f>IF(AND($F91="M60",K91=""),MAX(N$2:N90)+1,"")</f>
        <v>7</v>
      </c>
      <c r="O91" s="10" t="str">
        <f>IF(AND($F91="M70",K91=""),MAX(O$2:O90)+1,"")</f>
        <v/>
      </c>
      <c r="P91" s="10" t="str">
        <f>IF(AND(X91="F",H91&lt;4,NOT(F91="W15")),MAX(P$2:P90)+1,IF($F91="WS",MAX(P$2:P90)+1,""))</f>
        <v/>
      </c>
      <c r="Q91" s="10" t="str">
        <f>IF(AND($F91="W40",P91=""),MAX(Q$2:Q90)+1,"")</f>
        <v/>
      </c>
      <c r="R91" s="10" t="str">
        <f>IF(AND($F91="W50",P91=""),MAX(R$2:R90)+1,"")</f>
        <v/>
      </c>
      <c r="S91" s="10" t="str">
        <f>IF(AND($F91="W60",P91=""),MAX(S$2:S90)+1,"")</f>
        <v/>
      </c>
      <c r="T91" s="10" t="str">
        <f>IF(AND($F91="W70",P91=""),MAX(T$2:T90)+1,"")</f>
        <v/>
      </c>
      <c r="U91" s="10" t="str">
        <f>IF($F91="M15",MAX(U$2:U90)+1,"")</f>
        <v/>
      </c>
      <c r="V91" s="10" t="str">
        <f>IF($F91="W15",MAX(V$2:V90)+1,"")</f>
        <v/>
      </c>
      <c r="X91" s="11" t="str">
        <f>IF(ISBLANK(B91),"",VLOOKUP(B91,Register!$A$1:$G$351,6,FALSE))</f>
        <v>M</v>
      </c>
    </row>
    <row r="92" spans="1:24" ht="12">
      <c r="A92" s="3">
        <f t="shared" si="1"/>
        <v>91</v>
      </c>
      <c r="B92" s="3">
        <v>272</v>
      </c>
      <c r="C92" s="27">
        <v>41.32</v>
      </c>
      <c r="D92" s="3" t="str">
        <f>IF(B92="","",VLOOKUP(B92,Register!$A$1:$G$351,2,FALSE)&amp;" "&amp;VLOOKUP(B92,Register!$A$1:$G$351,3,FALSE))</f>
        <v>Colin Iggleden</v>
      </c>
      <c r="E92" s="3" t="str">
        <f>IF(ISBLANK(B92),"",VLOOKUP(B92,Register!$A$1:$G$351,4,FALSE))</f>
        <v>Unattached</v>
      </c>
      <c r="F92" s="5" t="str">
        <f>IF(ISBLANK(B92),"",VLOOKUP(B92,Register!$A$1:$G$351,5,FALSE))</f>
        <v>M50</v>
      </c>
      <c r="G92" s="3">
        <f>IF($F92&lt;&gt;"",COUNTIF($F$2:$F92,$F92),"")</f>
        <v>11</v>
      </c>
      <c r="H92" s="3">
        <f>IF(X92="","",COUNTIF($X$1:$X92,X92))</f>
        <v>66</v>
      </c>
      <c r="I92" s="3" t="str">
        <f>IF(AND(E92&lt;&gt;"Unattached",E92&lt;&gt;""),COUNTIF($E$1:$E92,$E92),"")</f>
        <v/>
      </c>
      <c r="K92" s="10" t="str">
        <f>IF(AND(X92="M",H92&lt;4,NOT(F92="M15")),MAX(K$2:K91)+1,IF($F92="MS",MAX(K$2:K91)+1,""))</f>
        <v/>
      </c>
      <c r="L92" s="10" t="str">
        <f>IF(AND($F92="M40",K92=""),MAX(L$2:L91)+1,"")</f>
        <v/>
      </c>
      <c r="M92" s="10">
        <f>IF(AND($F92="M50",K92=""),MAX(M$2:M91)+1,"")</f>
        <v>11</v>
      </c>
      <c r="N92" s="10" t="str">
        <f>IF(AND($F92="M60",K92=""),MAX(N$2:N91)+1,"")</f>
        <v/>
      </c>
      <c r="O92" s="10" t="str">
        <f>IF(AND($F92="M70",K92=""),MAX(O$2:O91)+1,"")</f>
        <v/>
      </c>
      <c r="P92" s="10" t="str">
        <f>IF(AND(X92="F",H92&lt;4,NOT(F92="W15")),MAX(P$2:P91)+1,IF($F92="WS",MAX(P$2:P91)+1,""))</f>
        <v/>
      </c>
      <c r="Q92" s="10" t="str">
        <f>IF(AND($F92="W40",P92=""),MAX(Q$2:Q91)+1,"")</f>
        <v/>
      </c>
      <c r="R92" s="10" t="str">
        <f>IF(AND($F92="W50",P92=""),MAX(R$2:R91)+1,"")</f>
        <v/>
      </c>
      <c r="S92" s="10" t="str">
        <f>IF(AND($F92="W60",P92=""),MAX(S$2:S91)+1,"")</f>
        <v/>
      </c>
      <c r="T92" s="10" t="str">
        <f>IF(AND($F92="W70",P92=""),MAX(T$2:T91)+1,"")</f>
        <v/>
      </c>
      <c r="U92" s="10" t="str">
        <f>IF($F92="M15",MAX(U$2:U91)+1,"")</f>
        <v/>
      </c>
      <c r="V92" s="10" t="str">
        <f>IF($F92="W15",MAX(V$2:V91)+1,"")</f>
        <v/>
      </c>
      <c r="X92" s="11" t="str">
        <f>IF(ISBLANK(B92),"",VLOOKUP(B92,Register!$A$1:$G$351,6,FALSE))</f>
        <v>M</v>
      </c>
    </row>
    <row r="93" spans="1:24" ht="12">
      <c r="A93" s="3">
        <f t="shared" si="1"/>
        <v>92</v>
      </c>
      <c r="B93" s="3">
        <v>220</v>
      </c>
      <c r="C93" s="27">
        <v>41.45</v>
      </c>
      <c r="D93" s="3" t="str">
        <f>IF(B93="","",VLOOKUP(B93,Register!$A$1:$G$351,2,FALSE)&amp;" "&amp;VLOOKUP(B93,Register!$A$1:$G$351,3,FALSE))</f>
        <v>Barbara Hathaway</v>
      </c>
      <c r="E93" s="3" t="str">
        <f>IF(ISBLANK(B93),"",VLOOKUP(B93,Register!$A$1:$G$351,4,FALSE))</f>
        <v>Clanfield Joggers</v>
      </c>
      <c r="F93" s="5" t="str">
        <f>IF(ISBLANK(B93),"",VLOOKUP(B93,Register!$A$1:$G$351,5,FALSE))</f>
        <v>W40</v>
      </c>
      <c r="G93" s="3">
        <f>IF($F93&lt;&gt;"",COUNTIF($F$2:$F93,$F93),"")</f>
        <v>4</v>
      </c>
      <c r="H93" s="3">
        <f>IF(X93="","",COUNTIF($X$1:$X93,X93))</f>
        <v>26</v>
      </c>
      <c r="I93" s="3">
        <f>IF(AND(E93&lt;&gt;"Unattached",E93&lt;&gt;""),COUNTIF($E$1:$E93,$E93),"")</f>
        <v>5</v>
      </c>
      <c r="K93" s="10" t="str">
        <f>IF(AND(X93="M",H93&lt;4,NOT(F93="M15")),MAX(K$2:K92)+1,IF($F93="MS",MAX(K$2:K92)+1,""))</f>
        <v/>
      </c>
      <c r="L93" s="10" t="str">
        <f>IF(AND($F93="M40",K93=""),MAX(L$2:L92)+1,"")</f>
        <v/>
      </c>
      <c r="M93" s="10" t="str">
        <f>IF(AND($F93="M50",K93=""),MAX(M$2:M92)+1,"")</f>
        <v/>
      </c>
      <c r="N93" s="10" t="str">
        <f>IF(AND($F93="M60",K93=""),MAX(N$2:N92)+1,"")</f>
        <v/>
      </c>
      <c r="O93" s="10" t="str">
        <f>IF(AND($F93="M70",K93=""),MAX(O$2:O92)+1,"")</f>
        <v/>
      </c>
      <c r="P93" s="10" t="str">
        <f>IF(AND(X93="F",H93&lt;4,NOT(F93="W15")),MAX(P$2:P92)+1,IF($F93="WS",MAX(P$2:P92)+1,""))</f>
        <v/>
      </c>
      <c r="Q93" s="10">
        <f>IF(AND($F93="W40",P93=""),MAX(Q$2:Q92)+1,"")</f>
        <v>4</v>
      </c>
      <c r="R93" s="10" t="str">
        <f>IF(AND($F93="W50",P93=""),MAX(R$2:R92)+1,"")</f>
        <v/>
      </c>
      <c r="S93" s="10" t="str">
        <f>IF(AND($F93="W60",P93=""),MAX(S$2:S92)+1,"")</f>
        <v/>
      </c>
      <c r="T93" s="10" t="str">
        <f>IF(AND($F93="W70",P93=""),MAX(T$2:T92)+1,"")</f>
        <v/>
      </c>
      <c r="U93" s="10" t="str">
        <f>IF($F93="M15",MAX(U$2:U92)+1,"")</f>
        <v/>
      </c>
      <c r="V93" s="10" t="str">
        <f>IF($F93="W15",MAX(V$2:V92)+1,"")</f>
        <v/>
      </c>
      <c r="X93" s="11" t="str">
        <f>IF(ISBLANK(B93),"",VLOOKUP(B93,Register!$A$1:$G$351,6,FALSE))</f>
        <v>F</v>
      </c>
    </row>
    <row r="94" spans="1:24" ht="12">
      <c r="A94" s="3">
        <f t="shared" si="1"/>
        <v>93</v>
      </c>
      <c r="B94" s="3">
        <v>173</v>
      </c>
      <c r="C94" s="27">
        <v>41.57</v>
      </c>
      <c r="D94" s="3" t="str">
        <f>IF(B94="","",VLOOKUP(B94,Register!$A$1:$G$351,2,FALSE)&amp;" "&amp;VLOOKUP(B94,Register!$A$1:$G$351,3,FALSE))</f>
        <v>Michael Taylor</v>
      </c>
      <c r="E94" s="3" t="str">
        <f>IF(ISBLANK(B94),"",VLOOKUP(B94,Register!$A$1:$G$351,4,FALSE))</f>
        <v>Denmead Striders</v>
      </c>
      <c r="F94" s="5" t="str">
        <f>IF(ISBLANK(B94),"",VLOOKUP(B94,Register!$A$1:$G$351,5,FALSE))</f>
        <v>M60</v>
      </c>
      <c r="G94" s="3">
        <f>IF($F94&lt;&gt;"",COUNTIF($F$2:$F94,$F94),"")</f>
        <v>8</v>
      </c>
      <c r="H94" s="3">
        <f>IF(X94="","",COUNTIF($X$1:$X94,X94))</f>
        <v>67</v>
      </c>
      <c r="I94" s="3">
        <f>IF(AND(E94&lt;&gt;"Unattached",E94&lt;&gt;""),COUNTIF($E$1:$E94,$E94),"")</f>
        <v>17</v>
      </c>
      <c r="K94" s="10" t="str">
        <f>IF(AND(X94="M",H94&lt;4,NOT(F94="M15")),MAX(K$2:K93)+1,IF($F94="MS",MAX(K$2:K93)+1,""))</f>
        <v/>
      </c>
      <c r="L94" s="10" t="str">
        <f>IF(AND($F94="M40",K94=""),MAX(L$2:L93)+1,"")</f>
        <v/>
      </c>
      <c r="M94" s="10" t="str">
        <f>IF(AND($F94="M50",K94=""),MAX(M$2:M93)+1,"")</f>
        <v/>
      </c>
      <c r="N94" s="10">
        <f>IF(AND($F94="M60",K94=""),MAX(N$2:N93)+1,"")</f>
        <v>8</v>
      </c>
      <c r="O94" s="10" t="str">
        <f>IF(AND($F94="M70",K94=""),MAX(O$2:O93)+1,"")</f>
        <v/>
      </c>
      <c r="P94" s="10" t="str">
        <f>IF(AND(X94="F",H94&lt;4,NOT(F94="W15")),MAX(P$2:P93)+1,IF($F94="WS",MAX(P$2:P93)+1,""))</f>
        <v/>
      </c>
      <c r="Q94" s="10" t="str">
        <f>IF(AND($F94="W40",P94=""),MAX(Q$2:Q93)+1,"")</f>
        <v/>
      </c>
      <c r="R94" s="10" t="str">
        <f>IF(AND($F94="W50",P94=""),MAX(R$2:R93)+1,"")</f>
        <v/>
      </c>
      <c r="S94" s="10" t="str">
        <f>IF(AND($F94="W60",P94=""),MAX(S$2:S93)+1,"")</f>
        <v/>
      </c>
      <c r="T94" s="10" t="str">
        <f>IF(AND($F94="W70",P94=""),MAX(T$2:T93)+1,"")</f>
        <v/>
      </c>
      <c r="U94" s="10" t="str">
        <f>IF($F94="M15",MAX(U$2:U93)+1,"")</f>
        <v/>
      </c>
      <c r="V94" s="10" t="str">
        <f>IF($F94="W15",MAX(V$2:V93)+1,"")</f>
        <v/>
      </c>
      <c r="X94" s="11" t="str">
        <f>IF(ISBLANK(B94),"",VLOOKUP(B94,Register!$A$1:$G$351,6,FALSE))</f>
        <v>M</v>
      </c>
    </row>
    <row r="95" spans="1:24" ht="12">
      <c r="A95" s="3">
        <f t="shared" si="1"/>
        <v>94</v>
      </c>
      <c r="B95" s="3">
        <v>19</v>
      </c>
      <c r="C95" s="27">
        <v>42.02</v>
      </c>
      <c r="D95" s="3" t="str">
        <f>IF(B95="","",VLOOKUP(B95,Register!$A$1:$G$351,2,FALSE)&amp;" "&amp;VLOOKUP(B95,Register!$A$1:$G$351,3,FALSE))</f>
        <v>Linda Pukinska</v>
      </c>
      <c r="E95" s="3" t="str">
        <f>IF(ISBLANK(B95),"",VLOOKUP(B95,Register!$A$1:$G$351,4,FALSE))</f>
        <v>Victory AC</v>
      </c>
      <c r="F95" s="5" t="str">
        <f>IF(ISBLANK(B95),"",VLOOKUP(B95,Register!$A$1:$G$351,5,FALSE))</f>
        <v>WS</v>
      </c>
      <c r="G95" s="3">
        <f>IF($F95&lt;&gt;"",COUNTIF($F$2:$F95,$F95),"")</f>
        <v>21</v>
      </c>
      <c r="H95" s="3">
        <f>IF(X95="","",COUNTIF($X$1:$X95,X95))</f>
        <v>27</v>
      </c>
      <c r="I95" s="3">
        <f>IF(AND(E95&lt;&gt;"Unattached",E95&lt;&gt;""),COUNTIF($E$1:$E95,$E95),"")</f>
        <v>12</v>
      </c>
      <c r="K95" s="10" t="str">
        <f>IF(AND(X95="M",H95&lt;4,NOT(F95="M15")),MAX(K$2:K94)+1,IF($F95="MS",MAX(K$2:K94)+1,""))</f>
        <v/>
      </c>
      <c r="L95" s="10" t="str">
        <f>IF(AND($F95="M40",K95=""),MAX(L$2:L94)+1,"")</f>
        <v/>
      </c>
      <c r="M95" s="10" t="str">
        <f>IF(AND($F95="M50",K95=""),MAX(M$2:M94)+1,"")</f>
        <v/>
      </c>
      <c r="N95" s="10" t="str">
        <f>IF(AND($F95="M60",K95=""),MAX(N$2:N94)+1,"")</f>
        <v/>
      </c>
      <c r="O95" s="10" t="str">
        <f>IF(AND($F95="M70",K95=""),MAX(O$2:O94)+1,"")</f>
        <v/>
      </c>
      <c r="P95" s="10">
        <f>IF(AND(X95="F",H95&lt;4,NOT(F95="W15")),MAX(P$2:P94)+1,IF($F95="WS",MAX(P$2:P94)+1,""))</f>
        <v>21</v>
      </c>
      <c r="Q95" s="10" t="str">
        <f>IF(AND($F95="W40",P95=""),MAX(Q$2:Q94)+1,"")</f>
        <v/>
      </c>
      <c r="R95" s="10" t="str">
        <f>IF(AND($F95="W50",P95=""),MAX(R$2:R94)+1,"")</f>
        <v/>
      </c>
      <c r="S95" s="10" t="str">
        <f>IF(AND($F95="W60",P95=""),MAX(S$2:S94)+1,"")</f>
        <v/>
      </c>
      <c r="T95" s="10" t="str">
        <f>IF(AND($F95="W70",P95=""),MAX(T$2:T94)+1,"")</f>
        <v/>
      </c>
      <c r="U95" s="10" t="str">
        <f>IF($F95="M15",MAX(U$2:U94)+1,"")</f>
        <v/>
      </c>
      <c r="V95" s="10" t="str">
        <f>IF($F95="W15",MAX(V$2:V94)+1,"")</f>
        <v/>
      </c>
      <c r="X95" s="11" t="str">
        <f>IF(ISBLANK(B95),"",VLOOKUP(B95,Register!$A$1:$G$351,6,FALSE))</f>
        <v>F</v>
      </c>
    </row>
    <row r="96" spans="1:24" ht="12">
      <c r="A96" s="3">
        <f t="shared" si="1"/>
        <v>95</v>
      </c>
      <c r="B96" s="3">
        <v>285</v>
      </c>
      <c r="C96" s="27">
        <v>42.06</v>
      </c>
      <c r="D96" s="3" t="str">
        <f>IF(B96="","",VLOOKUP(B96,Register!$A$1:$G$351,2,FALSE)&amp;" "&amp;VLOOKUP(B96,Register!$A$1:$G$351,3,FALSE))</f>
        <v>Leo Harding</v>
      </c>
      <c r="E96" s="3" t="str">
        <f>IF(ISBLANK(B96),"",VLOOKUP(B96,Register!$A$1:$G$351,4,FALSE))</f>
        <v>Unattached</v>
      </c>
      <c r="F96" s="5" t="str">
        <f>IF(ISBLANK(B96),"",VLOOKUP(B96,Register!$A$1:$G$351,5,FALSE))</f>
        <v>MS</v>
      </c>
      <c r="G96" s="3">
        <f>IF($F96&lt;&gt;"",COUNTIF($F$2:$F96,$F96),"")</f>
        <v>25</v>
      </c>
      <c r="H96" s="3">
        <f>IF(X96="","",COUNTIF($X$1:$X96,X96))</f>
        <v>68</v>
      </c>
      <c r="I96" s="3" t="str">
        <f>IF(AND(E96&lt;&gt;"Unattached",E96&lt;&gt;""),COUNTIF($E$1:$E96,$E96),"")</f>
        <v/>
      </c>
      <c r="K96" s="10">
        <f>IF(AND(X96="M",H96&lt;4,NOT(F96="M15")),MAX(K$2:K95)+1,IF($F96="MS",MAX(K$2:K95)+1,""))</f>
        <v>26</v>
      </c>
      <c r="L96" s="10" t="str">
        <f>IF(AND($F96="M40",K96=""),MAX(L$2:L95)+1,"")</f>
        <v/>
      </c>
      <c r="M96" s="10" t="str">
        <f>IF(AND($F96="M50",K96=""),MAX(M$2:M95)+1,"")</f>
        <v/>
      </c>
      <c r="N96" s="10" t="str">
        <f>IF(AND($F96="M60",K96=""),MAX(N$2:N95)+1,"")</f>
        <v/>
      </c>
      <c r="O96" s="10" t="str">
        <f>IF(AND($F96="M70",K96=""),MAX(O$2:O95)+1,"")</f>
        <v/>
      </c>
      <c r="P96" s="10" t="str">
        <f>IF(AND(X96="F",H96&lt;4,NOT(F96="W15")),MAX(P$2:P95)+1,IF($F96="WS",MAX(P$2:P95)+1,""))</f>
        <v/>
      </c>
      <c r="Q96" s="10" t="str">
        <f>IF(AND($F96="W40",P96=""),MAX(Q$2:Q95)+1,"")</f>
        <v/>
      </c>
      <c r="R96" s="10" t="str">
        <f>IF(AND($F96="W50",P96=""),MAX(R$2:R95)+1,"")</f>
        <v/>
      </c>
      <c r="S96" s="10" t="str">
        <f>IF(AND($F96="W60",P96=""),MAX(S$2:S95)+1,"")</f>
        <v/>
      </c>
      <c r="T96" s="10" t="str">
        <f>IF(AND($F96="W70",P96=""),MAX(T$2:T95)+1,"")</f>
        <v/>
      </c>
      <c r="U96" s="10" t="str">
        <f>IF($F96="M15",MAX(U$2:U95)+1,"")</f>
        <v/>
      </c>
      <c r="V96" s="10" t="str">
        <f>IF($F96="W15",MAX(V$2:V95)+1,"")</f>
        <v/>
      </c>
      <c r="X96" s="11" t="str">
        <f>IF(ISBLANK(B96),"",VLOOKUP(B96,Register!$A$1:$G$351,6,FALSE))</f>
        <v>M</v>
      </c>
    </row>
    <row r="97" spans="1:24" ht="12">
      <c r="A97" s="3">
        <f t="shared" si="1"/>
        <v>96</v>
      </c>
      <c r="B97" s="3">
        <v>60</v>
      </c>
      <c r="C97" s="27">
        <v>42.14</v>
      </c>
      <c r="D97" s="3" t="str">
        <f>IF(B97="","",VLOOKUP(B97,Register!$A$1:$G$351,2,FALSE)&amp;" "&amp;VLOOKUP(B97,Register!$A$1:$G$351,3,FALSE))</f>
        <v>Caroline McGuigan</v>
      </c>
      <c r="E97" s="3" t="str">
        <f>IF(ISBLANK(B97),"",VLOOKUP(B97,Register!$A$1:$G$351,4,FALSE))</f>
        <v>Gosport RR</v>
      </c>
      <c r="F97" s="5" t="str">
        <f>IF(ISBLANK(B97),"",VLOOKUP(B97,Register!$A$1:$G$351,5,FALSE))</f>
        <v>W40</v>
      </c>
      <c r="G97" s="3">
        <f>IF($F97&lt;&gt;"",COUNTIF($F$2:$F97,$F97),"")</f>
        <v>5</v>
      </c>
      <c r="H97" s="3">
        <f>IF(X97="","",COUNTIF($X$1:$X97,X97))</f>
        <v>28</v>
      </c>
      <c r="I97" s="3">
        <f>IF(AND(E97&lt;&gt;"Unattached",E97&lt;&gt;""),COUNTIF($E$1:$E97,$E97),"")</f>
        <v>2</v>
      </c>
      <c r="K97" s="10" t="str">
        <f>IF(AND(X97="M",H97&lt;4,NOT(F97="M15")),MAX(K$2:K96)+1,IF($F97="MS",MAX(K$2:K96)+1,""))</f>
        <v/>
      </c>
      <c r="L97" s="10" t="str">
        <f>IF(AND($F97="M40",K97=""),MAX(L$2:L96)+1,"")</f>
        <v/>
      </c>
      <c r="M97" s="10" t="str">
        <f>IF(AND($F97="M50",K97=""),MAX(M$2:M96)+1,"")</f>
        <v/>
      </c>
      <c r="N97" s="10" t="str">
        <f>IF(AND($F97="M60",K97=""),MAX(N$2:N96)+1,"")</f>
        <v/>
      </c>
      <c r="O97" s="10" t="str">
        <f>IF(AND($F97="M70",K97=""),MAX(O$2:O96)+1,"")</f>
        <v/>
      </c>
      <c r="P97" s="10" t="str">
        <f>IF(AND(X97="F",H97&lt;4,NOT(F97="W15")),MAX(P$2:P96)+1,IF($F97="WS",MAX(P$2:P96)+1,""))</f>
        <v/>
      </c>
      <c r="Q97" s="10">
        <f>IF(AND($F97="W40",P97=""),MAX(Q$2:Q96)+1,"")</f>
        <v>5</v>
      </c>
      <c r="R97" s="10" t="str">
        <f>IF(AND($F97="W50",P97=""),MAX(R$2:R96)+1,"")</f>
        <v/>
      </c>
      <c r="S97" s="10" t="str">
        <f>IF(AND($F97="W60",P97=""),MAX(S$2:S96)+1,"")</f>
        <v/>
      </c>
      <c r="T97" s="10" t="str">
        <f>IF(AND($F97="W70",P97=""),MAX(T$2:T96)+1,"")</f>
        <v/>
      </c>
      <c r="U97" s="10" t="str">
        <f>IF($F97="M15",MAX(U$2:U96)+1,"")</f>
        <v/>
      </c>
      <c r="V97" s="10" t="str">
        <f>IF($F97="W15",MAX(V$2:V96)+1,"")</f>
        <v/>
      </c>
      <c r="X97" s="11" t="str">
        <f>IF(ISBLANK(B97),"",VLOOKUP(B97,Register!$A$1:$G$351,6,FALSE))</f>
        <v>F</v>
      </c>
    </row>
    <row r="98" spans="1:24" ht="12">
      <c r="A98" s="3">
        <f t="shared" si="1"/>
        <v>97</v>
      </c>
      <c r="B98" s="3">
        <v>68</v>
      </c>
      <c r="C98" s="27">
        <v>42.17</v>
      </c>
      <c r="D98" s="3" t="str">
        <f>IF(B98="","",VLOOKUP(B98,Register!$A$1:$G$351,2,FALSE)&amp;" "&amp;VLOOKUP(B98,Register!$A$1:$G$351,3,FALSE))</f>
        <v>Fiona Tomlinson</v>
      </c>
      <c r="E98" s="3" t="str">
        <f>IF(ISBLANK(B98),"",VLOOKUP(B98,Register!$A$1:$G$351,4,FALSE))</f>
        <v>Gosport RR</v>
      </c>
      <c r="F98" s="5" t="str">
        <f>IF(ISBLANK(B98),"",VLOOKUP(B98,Register!$A$1:$G$351,5,FALSE))</f>
        <v>W50</v>
      </c>
      <c r="G98" s="3">
        <f>IF($F98&lt;&gt;"",COUNTIF($F$2:$F98,$F98),"")</f>
        <v>3</v>
      </c>
      <c r="H98" s="3">
        <f>IF(X98="","",COUNTIF($X$1:$X98,X98))</f>
        <v>29</v>
      </c>
      <c r="I98" s="3">
        <f>IF(AND(E98&lt;&gt;"Unattached",E98&lt;&gt;""),COUNTIF($E$1:$E98,$E98),"")</f>
        <v>3</v>
      </c>
      <c r="K98" s="10" t="str">
        <f>IF(AND(X98="M",H98&lt;4,NOT(F98="M15")),MAX(K$2:K97)+1,IF($F98="MS",MAX(K$2:K97)+1,""))</f>
        <v/>
      </c>
      <c r="L98" s="10" t="str">
        <f>IF(AND($F98="M40",K98=""),MAX(L$2:L97)+1,"")</f>
        <v/>
      </c>
      <c r="M98" s="10" t="str">
        <f>IF(AND($F98="M50",K98=""),MAX(M$2:M97)+1,"")</f>
        <v/>
      </c>
      <c r="N98" s="10" t="str">
        <f>IF(AND($F98="M60",K98=""),MAX(N$2:N97)+1,"")</f>
        <v/>
      </c>
      <c r="O98" s="10" t="str">
        <f>IF(AND($F98="M70",K98=""),MAX(O$2:O97)+1,"")</f>
        <v/>
      </c>
      <c r="P98" s="10" t="str">
        <f>IF(AND(X98="F",H98&lt;4,NOT(F98="W15")),MAX(P$2:P97)+1,IF($F98="WS",MAX(P$2:P97)+1,""))</f>
        <v/>
      </c>
      <c r="Q98" s="10" t="str">
        <f>IF(AND($F98="W40",P98=""),MAX(Q$2:Q97)+1,"")</f>
        <v/>
      </c>
      <c r="R98" s="10">
        <f>IF(AND($F98="W50",P98=""),MAX(R$2:R97)+1,"")</f>
        <v>3</v>
      </c>
      <c r="S98" s="10" t="str">
        <f>IF(AND($F98="W60",P98=""),MAX(S$2:S97)+1,"")</f>
        <v/>
      </c>
      <c r="T98" s="10" t="str">
        <f>IF(AND($F98="W70",P98=""),MAX(T$2:T97)+1,"")</f>
        <v/>
      </c>
      <c r="U98" s="10" t="str">
        <f>IF($F98="M15",MAX(U$2:U97)+1,"")</f>
        <v/>
      </c>
      <c r="V98" s="10" t="str">
        <f>IF($F98="W15",MAX(V$2:V97)+1,"")</f>
        <v/>
      </c>
      <c r="X98" s="11" t="str">
        <f>IF(ISBLANK(B98),"",VLOOKUP(B98,Register!$A$1:$G$351,6,FALSE))</f>
        <v>F</v>
      </c>
    </row>
    <row r="99" spans="1:24" ht="12">
      <c r="A99" s="3">
        <f t="shared" si="1"/>
        <v>98</v>
      </c>
      <c r="B99" s="3">
        <v>235</v>
      </c>
      <c r="C99" s="27">
        <v>42.18</v>
      </c>
      <c r="D99" s="3" t="str">
        <f>IF(B99="","",VLOOKUP(B99,Register!$A$1:$G$351,2,FALSE)&amp;" "&amp;VLOOKUP(B99,Register!$A$1:$G$351,3,FALSE))</f>
        <v>Helen Compton</v>
      </c>
      <c r="E99" s="3" t="str">
        <f>IF(ISBLANK(B99),"",VLOOKUP(B99,Register!$A$1:$G$351,4,FALSE))</f>
        <v>Unattached</v>
      </c>
      <c r="F99" s="5" t="str">
        <f>IF(ISBLANK(B99),"",VLOOKUP(B99,Register!$A$1:$G$351,5,FALSE))</f>
        <v>W40</v>
      </c>
      <c r="G99" s="3">
        <f>IF($F99&lt;&gt;"",COUNTIF($F$2:$F99,$F99),"")</f>
        <v>6</v>
      </c>
      <c r="H99" s="3">
        <f>IF(X99="","",COUNTIF($X$1:$X99,X99))</f>
        <v>30</v>
      </c>
      <c r="I99" s="3" t="str">
        <f>IF(AND(E99&lt;&gt;"Unattached",E99&lt;&gt;""),COUNTIF($E$1:$E99,$E99),"")</f>
        <v/>
      </c>
      <c r="K99" s="10" t="str">
        <f>IF(AND(X99="M",H99&lt;4,NOT(F99="M15")),MAX(K$2:K98)+1,IF($F99="MS",MAX(K$2:K98)+1,""))</f>
        <v/>
      </c>
      <c r="L99" s="10" t="str">
        <f>IF(AND($F99="M40",K99=""),MAX(L$2:L98)+1,"")</f>
        <v/>
      </c>
      <c r="M99" s="10" t="str">
        <f>IF(AND($F99="M50",K99=""),MAX(M$2:M98)+1,"")</f>
        <v/>
      </c>
      <c r="N99" s="10" t="str">
        <f>IF(AND($F99="M60",K99=""),MAX(N$2:N98)+1,"")</f>
        <v/>
      </c>
      <c r="O99" s="10" t="str">
        <f>IF(AND($F99="M70",K99=""),MAX(O$2:O98)+1,"")</f>
        <v/>
      </c>
      <c r="P99" s="10" t="str">
        <f>IF(AND(X99="F",H99&lt;4,NOT(F99="W15")),MAX(P$2:P98)+1,IF($F99="WS",MAX(P$2:P98)+1,""))</f>
        <v/>
      </c>
      <c r="Q99" s="10">
        <f>IF(AND($F99="W40",P99=""),MAX(Q$2:Q98)+1,"")</f>
        <v>6</v>
      </c>
      <c r="R99" s="10" t="str">
        <f>IF(AND($F99="W50",P99=""),MAX(R$2:R98)+1,"")</f>
        <v/>
      </c>
      <c r="S99" s="10" t="str">
        <f>IF(AND($F99="W60",P99=""),MAX(S$2:S98)+1,"")</f>
        <v/>
      </c>
      <c r="T99" s="10" t="str">
        <f>IF(AND($F99="W70",P99=""),MAX(T$2:T98)+1,"")</f>
        <v/>
      </c>
      <c r="U99" s="10" t="str">
        <f>IF($F99="M15",MAX(U$2:U98)+1,"")</f>
        <v/>
      </c>
      <c r="V99" s="10" t="str">
        <f>IF($F99="W15",MAX(V$2:V98)+1,"")</f>
        <v/>
      </c>
      <c r="X99" s="11" t="str">
        <f>IF(ISBLANK(B99),"",VLOOKUP(B99,Register!$A$1:$G$351,6,FALSE))</f>
        <v>F</v>
      </c>
    </row>
    <row r="100" spans="1:24" ht="12">
      <c r="A100" s="3">
        <f t="shared" si="1"/>
        <v>99</v>
      </c>
      <c r="B100" s="3">
        <v>291</v>
      </c>
      <c r="C100" s="27">
        <v>42.2</v>
      </c>
      <c r="D100" s="3" t="str">
        <f>IF(B100="","",VLOOKUP(B100,Register!$A$1:$G$351,2,FALSE)&amp;" "&amp;VLOOKUP(B100,Register!$A$1:$G$351,3,FALSE))</f>
        <v>Rachel Dagnell</v>
      </c>
      <c r="E100" s="3" t="str">
        <f>IF(ISBLANK(B100),"",VLOOKUP(B100,Register!$A$1:$G$351,4,FALSE))</f>
        <v>Unattached</v>
      </c>
      <c r="F100" s="5" t="str">
        <f>IF(ISBLANK(B100),"",VLOOKUP(B100,Register!$A$1:$G$351,5,FALSE))</f>
        <v>WS</v>
      </c>
      <c r="G100" s="3">
        <f>IF($F100&lt;&gt;"",COUNTIF($F$2:$F100,$F100),"")</f>
        <v>22</v>
      </c>
      <c r="H100" s="3">
        <f>IF(X100="","",COUNTIF($X$1:$X100,X100))</f>
        <v>31</v>
      </c>
      <c r="I100" s="3" t="str">
        <f>IF(AND(E100&lt;&gt;"Unattached",E100&lt;&gt;""),COUNTIF($E$1:$E100,$E100),"")</f>
        <v/>
      </c>
      <c r="K100" s="10" t="str">
        <f>IF(AND(X100="M",H100&lt;4,NOT(F100="M15")),MAX(K$2:K99)+1,IF($F100="MS",MAX(K$2:K99)+1,""))</f>
        <v/>
      </c>
      <c r="L100" s="10" t="str">
        <f>IF(AND($F100="M40",K100=""),MAX(L$2:L99)+1,"")</f>
        <v/>
      </c>
      <c r="M100" s="10" t="str">
        <f>IF(AND($F100="M50",K100=""),MAX(M$2:M99)+1,"")</f>
        <v/>
      </c>
      <c r="N100" s="10" t="str">
        <f>IF(AND($F100="M60",K100=""),MAX(N$2:N99)+1,"")</f>
        <v/>
      </c>
      <c r="O100" s="10" t="str">
        <f>IF(AND($F100="M70",K100=""),MAX(O$2:O99)+1,"")</f>
        <v/>
      </c>
      <c r="P100" s="10">
        <f>IF(AND(X100="F",H100&lt;4,NOT(F100="W15")),MAX(P$2:P99)+1,IF($F100="WS",MAX(P$2:P99)+1,""))</f>
        <v>22</v>
      </c>
      <c r="Q100" s="10" t="str">
        <f>IF(AND($F100="W40",P100=""),MAX(Q$2:Q99)+1,"")</f>
        <v/>
      </c>
      <c r="R100" s="10" t="str">
        <f>IF(AND($F100="W50",P100=""),MAX(R$2:R99)+1,"")</f>
        <v/>
      </c>
      <c r="S100" s="10" t="str">
        <f>IF(AND($F100="W60",P100=""),MAX(S$2:S99)+1,"")</f>
        <v/>
      </c>
      <c r="T100" s="10" t="str">
        <f>IF(AND($F100="W70",P100=""),MAX(T$2:T99)+1,"")</f>
        <v/>
      </c>
      <c r="U100" s="10" t="str">
        <f>IF($F100="M15",MAX(U$2:U99)+1,"")</f>
        <v/>
      </c>
      <c r="V100" s="10" t="str">
        <f>IF($F100="W15",MAX(V$2:V99)+1,"")</f>
        <v/>
      </c>
      <c r="X100" s="11" t="str">
        <f>IF(ISBLANK(B100),"",VLOOKUP(B100,Register!$A$1:$G$351,6,FALSE))</f>
        <v>F</v>
      </c>
    </row>
    <row r="101" spans="1:24" ht="12">
      <c r="A101" s="3">
        <f t="shared" si="1"/>
        <v>100</v>
      </c>
      <c r="B101" s="3">
        <v>119</v>
      </c>
      <c r="C101" s="27">
        <v>42.24</v>
      </c>
      <c r="D101" s="3" t="str">
        <f>IF(B101="","",VLOOKUP(B101,Register!$A$1:$G$351,2,FALSE)&amp;" "&amp;VLOOKUP(B101,Register!$A$1:$G$351,3,FALSE))</f>
        <v>Jane West</v>
      </c>
      <c r="E101" s="3" t="str">
        <f>IF(ISBLANK(B101),"",VLOOKUP(B101,Register!$A$1:$G$351,4,FALSE))</f>
        <v>Unattached</v>
      </c>
      <c r="F101" s="5" t="str">
        <f>IF(ISBLANK(B101),"",VLOOKUP(B101,Register!$A$1:$G$351,5,FALSE))</f>
        <v>W50</v>
      </c>
      <c r="G101" s="3">
        <f>IF($F101&lt;&gt;"",COUNTIF($F$2:$F101,$F101),"")</f>
        <v>4</v>
      </c>
      <c r="H101" s="3">
        <f>IF(X101="","",COUNTIF($X$1:$X101,X101))</f>
        <v>32</v>
      </c>
      <c r="I101" s="3" t="str">
        <f>IF(AND(E101&lt;&gt;"Unattached",E101&lt;&gt;""),COUNTIF($E$1:$E101,$E101),"")</f>
        <v/>
      </c>
      <c r="K101" s="10" t="str">
        <f>IF(AND(X101="M",H101&lt;4,NOT(F101="M15")),MAX(K$2:K100)+1,IF($F101="MS",MAX(K$2:K100)+1,""))</f>
        <v/>
      </c>
      <c r="L101" s="10" t="str">
        <f>IF(AND($F101="M40",K101=""),MAX(L$2:L100)+1,"")</f>
        <v/>
      </c>
      <c r="M101" s="10" t="str">
        <f>IF(AND($F101="M50",K101=""),MAX(M$2:M100)+1,"")</f>
        <v/>
      </c>
      <c r="N101" s="10" t="str">
        <f>IF(AND($F101="M60",K101=""),MAX(N$2:N100)+1,"")</f>
        <v/>
      </c>
      <c r="O101" s="10" t="str">
        <f>IF(AND($F101="M70",K101=""),MAX(O$2:O100)+1,"")</f>
        <v/>
      </c>
      <c r="P101" s="10" t="str">
        <f>IF(AND(X101="F",H101&lt;4,NOT(F101="W15")),MAX(P$2:P100)+1,IF($F101="WS",MAX(P$2:P100)+1,""))</f>
        <v/>
      </c>
      <c r="Q101" s="10" t="str">
        <f>IF(AND($F101="W40",P101=""),MAX(Q$2:Q100)+1,"")</f>
        <v/>
      </c>
      <c r="R101" s="10">
        <f>IF(AND($F101="W50",P101=""),MAX(R$2:R100)+1,"")</f>
        <v>4</v>
      </c>
      <c r="S101" s="10" t="str">
        <f>IF(AND($F101="W60",P101=""),MAX(S$2:S100)+1,"")</f>
        <v/>
      </c>
      <c r="T101" s="10" t="str">
        <f>IF(AND($F101="W70",P101=""),MAX(T$2:T100)+1,"")</f>
        <v/>
      </c>
      <c r="U101" s="10" t="str">
        <f>IF($F101="M15",MAX(U$2:U100)+1,"")</f>
        <v/>
      </c>
      <c r="V101" s="10" t="str">
        <f>IF($F101="W15",MAX(V$2:V100)+1,"")</f>
        <v/>
      </c>
      <c r="X101" s="11" t="str">
        <f>IF(ISBLANK(B101),"",VLOOKUP(B101,Register!$A$1:$G$351,6,FALSE))</f>
        <v>F</v>
      </c>
    </row>
    <row r="102" spans="1:24" ht="12">
      <c r="A102" s="3">
        <f t="shared" si="1"/>
        <v>101</v>
      </c>
      <c r="B102" s="3">
        <v>56</v>
      </c>
      <c r="C102" s="27">
        <v>42.26</v>
      </c>
      <c r="D102" s="3" t="str">
        <f>IF(B102="","",VLOOKUP(B102,Register!$A$1:$G$351,2,FALSE)&amp;" "&amp;VLOOKUP(B102,Register!$A$1:$G$351,3,FALSE))</f>
        <v>Frank Parsons</v>
      </c>
      <c r="E102" s="3" t="str">
        <f>IF(ISBLANK(B102),"",VLOOKUP(B102,Register!$A$1:$G$351,4,FALSE))</f>
        <v>Unattached</v>
      </c>
      <c r="F102" s="5" t="str">
        <f>IF(ISBLANK(B102),"",VLOOKUP(B102,Register!$A$1:$G$351,5,FALSE))</f>
        <v>M60</v>
      </c>
      <c r="G102" s="3">
        <f>IF($F102&lt;&gt;"",COUNTIF($F$2:$F102,$F102),"")</f>
        <v>9</v>
      </c>
      <c r="H102" s="3">
        <f>IF(X102="","",COUNTIF($X$1:$X102,X102))</f>
        <v>69</v>
      </c>
      <c r="I102" s="3" t="str">
        <f>IF(AND(E102&lt;&gt;"Unattached",E102&lt;&gt;""),COUNTIF($E$1:$E102,$E102),"")</f>
        <v/>
      </c>
      <c r="K102" s="10" t="str">
        <f>IF(AND(X102="M",H102&lt;4,NOT(F102="M15")),MAX(K$2:K101)+1,IF($F102="MS",MAX(K$2:K101)+1,""))</f>
        <v/>
      </c>
      <c r="L102" s="10" t="str">
        <f>IF(AND($F102="M40",K102=""),MAX(L$2:L101)+1,"")</f>
        <v/>
      </c>
      <c r="M102" s="10" t="str">
        <f>IF(AND($F102="M50",K102=""),MAX(M$2:M101)+1,"")</f>
        <v/>
      </c>
      <c r="N102" s="10">
        <f>IF(AND($F102="M60",K102=""),MAX(N$2:N101)+1,"")</f>
        <v>9</v>
      </c>
      <c r="O102" s="10" t="str">
        <f>IF(AND($F102="M70",K102=""),MAX(O$2:O101)+1,"")</f>
        <v/>
      </c>
      <c r="P102" s="10" t="str">
        <f>IF(AND(X102="F",H102&lt;4,NOT(F102="W15")),MAX(P$2:P101)+1,IF($F102="WS",MAX(P$2:P101)+1,""))</f>
        <v/>
      </c>
      <c r="Q102" s="10" t="str">
        <f>IF(AND($F102="W40",P102=""),MAX(Q$2:Q101)+1,"")</f>
        <v/>
      </c>
      <c r="R102" s="10" t="str">
        <f>IF(AND($F102="W50",P102=""),MAX(R$2:R101)+1,"")</f>
        <v/>
      </c>
      <c r="S102" s="10" t="str">
        <f>IF(AND($F102="W60",P102=""),MAX(S$2:S101)+1,"")</f>
        <v/>
      </c>
      <c r="T102" s="10" t="str">
        <f>IF(AND($F102="W70",P102=""),MAX(T$2:T101)+1,"")</f>
        <v/>
      </c>
      <c r="U102" s="10" t="str">
        <f>IF($F102="M15",MAX(U$2:U101)+1,"")</f>
        <v/>
      </c>
      <c r="V102" s="10" t="str">
        <f>IF($F102="W15",MAX(V$2:V101)+1,"")</f>
        <v/>
      </c>
      <c r="X102" s="11" t="str">
        <f>IF(ISBLANK(B102),"",VLOOKUP(B102,Register!$A$1:$G$351,6,FALSE))</f>
        <v>M</v>
      </c>
    </row>
    <row r="103" spans="1:24" ht="12">
      <c r="A103" s="3">
        <f t="shared" si="1"/>
        <v>102</v>
      </c>
      <c r="B103" s="3">
        <v>314</v>
      </c>
      <c r="C103" s="27">
        <v>42.32</v>
      </c>
      <c r="D103" s="3" t="str">
        <f>IF(B103="","",VLOOKUP(B103,Register!$A$1:$G$351,2,FALSE)&amp;" "&amp;VLOOKUP(B103,Register!$A$1:$G$351,3,FALSE))</f>
        <v>Terry Aked</v>
      </c>
      <c r="E103" s="3" t="str">
        <f>IF(ISBLANK(B103),"",VLOOKUP(B103,Register!$A$1:$G$351,4,FALSE))</f>
        <v>Denmead Striders</v>
      </c>
      <c r="F103" s="5" t="str">
        <f>IF(ISBLANK(B103),"",VLOOKUP(B103,Register!$A$1:$G$351,5,FALSE))</f>
        <v>M40</v>
      </c>
      <c r="G103" s="3">
        <f>IF($F103&lt;&gt;"",COUNTIF($F$2:$F103,$F103),"")</f>
        <v>23</v>
      </c>
      <c r="H103" s="3">
        <f>IF(X103="","",COUNTIF($X$1:$X103,X103))</f>
        <v>70</v>
      </c>
      <c r="I103" s="3">
        <f>IF(AND(E103&lt;&gt;"Unattached",E103&lt;&gt;""),COUNTIF($E$1:$E103,$E103),"")</f>
        <v>18</v>
      </c>
      <c r="K103" s="10" t="str">
        <f>IF(AND(X103="M",H103&lt;4,NOT(F103="M15")),MAX(K$2:K102)+1,IF($F103="MS",MAX(K$2:K102)+1,""))</f>
        <v/>
      </c>
      <c r="L103" s="10">
        <f>IF(AND($F103="M40",K103=""),MAX(L$2:L102)+1,"")</f>
        <v>22</v>
      </c>
      <c r="M103" s="10" t="str">
        <f>IF(AND($F103="M50",K103=""),MAX(M$2:M102)+1,"")</f>
        <v/>
      </c>
      <c r="N103" s="10" t="str">
        <f>IF(AND($F103="M60",K103=""),MAX(N$2:N102)+1,"")</f>
        <v/>
      </c>
      <c r="O103" s="10" t="str">
        <f>IF(AND($F103="M70",K103=""),MAX(O$2:O102)+1,"")</f>
        <v/>
      </c>
      <c r="P103" s="10" t="str">
        <f>IF(AND(X103="F",H103&lt;4,NOT(F103="W15")),MAX(P$2:P102)+1,IF($F103="WS",MAX(P$2:P102)+1,""))</f>
        <v/>
      </c>
      <c r="Q103" s="10" t="str">
        <f>IF(AND($F103="W40",P103=""),MAX(Q$2:Q102)+1,"")</f>
        <v/>
      </c>
      <c r="R103" s="10" t="str">
        <f>IF(AND($F103="W50",P103=""),MAX(R$2:R102)+1,"")</f>
        <v/>
      </c>
      <c r="S103" s="10" t="str">
        <f>IF(AND($F103="W60",P103=""),MAX(S$2:S102)+1,"")</f>
        <v/>
      </c>
      <c r="T103" s="10" t="str">
        <f>IF(AND($F103="W70",P103=""),MAX(T$2:T102)+1,"")</f>
        <v/>
      </c>
      <c r="U103" s="10" t="str">
        <f>IF($F103="M15",MAX(U$2:U102)+1,"")</f>
        <v/>
      </c>
      <c r="V103" s="10" t="str">
        <f>IF($F103="W15",MAX(V$2:V102)+1,"")</f>
        <v/>
      </c>
      <c r="X103" s="11" t="str">
        <f>IF(ISBLANK(B103),"",VLOOKUP(B103,Register!$A$1:$G$351,6,FALSE))</f>
        <v>M</v>
      </c>
    </row>
    <row r="104" spans="1:24" ht="12">
      <c r="A104" s="3">
        <f t="shared" si="1"/>
        <v>103</v>
      </c>
      <c r="B104" s="3">
        <v>105</v>
      </c>
      <c r="C104" s="27">
        <v>42.37</v>
      </c>
      <c r="D104" s="3" t="str">
        <f>IF(B104="","",VLOOKUP(B104,Register!$A$1:$G$351,2,FALSE)&amp;" "&amp;VLOOKUP(B104,Register!$A$1:$G$351,3,FALSE))</f>
        <v>Teresa Leighfield</v>
      </c>
      <c r="E104" s="3" t="str">
        <f>IF(ISBLANK(B104),"",VLOOKUP(B104,Register!$A$1:$G$351,4,FALSE))</f>
        <v>Unattached</v>
      </c>
      <c r="F104" s="5" t="str">
        <f>IF(ISBLANK(B104),"",VLOOKUP(B104,Register!$A$1:$G$351,5,FALSE))</f>
        <v>W50</v>
      </c>
      <c r="G104" s="3">
        <f>IF($F104&lt;&gt;"",COUNTIF($F$2:$F104,$F104),"")</f>
        <v>5</v>
      </c>
      <c r="H104" s="3">
        <f>IF(X104="","",COUNTIF($X$1:$X104,X104))</f>
        <v>33</v>
      </c>
      <c r="I104" s="3" t="str">
        <f>IF(AND(E104&lt;&gt;"Unattached",E104&lt;&gt;""),COUNTIF($E$1:$E104,$E104),"")</f>
        <v/>
      </c>
      <c r="K104" s="10" t="str">
        <f>IF(AND(X104="M",H104&lt;4,NOT(F104="M15")),MAX(K$2:K103)+1,IF($F104="MS",MAX(K$2:K103)+1,""))</f>
        <v/>
      </c>
      <c r="L104" s="10" t="str">
        <f>IF(AND($F104="M40",K104=""),MAX(L$2:L103)+1,"")</f>
        <v/>
      </c>
      <c r="M104" s="10" t="str">
        <f>IF(AND($F104="M50",K104=""),MAX(M$2:M103)+1,"")</f>
        <v/>
      </c>
      <c r="N104" s="10" t="str">
        <f>IF(AND($F104="M60",K104=""),MAX(N$2:N103)+1,"")</f>
        <v/>
      </c>
      <c r="O104" s="10" t="str">
        <f>IF(AND($F104="M70",K104=""),MAX(O$2:O103)+1,"")</f>
        <v/>
      </c>
      <c r="P104" s="10" t="str">
        <f>IF(AND(X104="F",H104&lt;4,NOT(F104="W15")),MAX(P$2:P103)+1,IF($F104="WS",MAX(P$2:P103)+1,""))</f>
        <v/>
      </c>
      <c r="Q104" s="10" t="str">
        <f>IF(AND($F104="W40",P104=""),MAX(Q$2:Q103)+1,"")</f>
        <v/>
      </c>
      <c r="R104" s="10">
        <f>IF(AND($F104="W50",P104=""),MAX(R$2:R103)+1,"")</f>
        <v>5</v>
      </c>
      <c r="S104" s="10" t="str">
        <f>IF(AND($F104="W60",P104=""),MAX(S$2:S103)+1,"")</f>
        <v/>
      </c>
      <c r="T104" s="10" t="str">
        <f>IF(AND($F104="W70",P104=""),MAX(T$2:T103)+1,"")</f>
        <v/>
      </c>
      <c r="U104" s="10" t="str">
        <f>IF($F104="M15",MAX(U$2:U103)+1,"")</f>
        <v/>
      </c>
      <c r="V104" s="10" t="str">
        <f>IF($F104="W15",MAX(V$2:V103)+1,"")</f>
        <v/>
      </c>
      <c r="X104" s="11" t="str">
        <f>IF(ISBLANK(B104),"",VLOOKUP(B104,Register!$A$1:$G$351,6,FALSE))</f>
        <v>F</v>
      </c>
    </row>
    <row r="105" spans="1:24" ht="12">
      <c r="A105" s="3">
        <f t="shared" si="1"/>
        <v>104</v>
      </c>
      <c r="B105" s="3">
        <v>217</v>
      </c>
      <c r="C105" s="27">
        <v>42.47</v>
      </c>
      <c r="D105" s="3" t="str">
        <f>IF(B105="","",VLOOKUP(B105,Register!$A$1:$G$351,2,FALSE)&amp;" "&amp;VLOOKUP(B105,Register!$A$1:$G$351,3,FALSE))</f>
        <v>Lisa Emson</v>
      </c>
      <c r="E105" s="3" t="str">
        <f>IF(ISBLANK(B105),"",VLOOKUP(B105,Register!$A$1:$G$351,4,FALSE))</f>
        <v>Victory AC</v>
      </c>
      <c r="F105" s="5" t="str">
        <f>IF(ISBLANK(B105),"",VLOOKUP(B105,Register!$A$1:$G$351,5,FALSE))</f>
        <v>W40</v>
      </c>
      <c r="G105" s="3">
        <f>IF($F105&lt;&gt;"",COUNTIF($F$2:$F105,$F105),"")</f>
        <v>7</v>
      </c>
      <c r="H105" s="3">
        <f>IF(X105="","",COUNTIF($X$1:$X105,X105))</f>
        <v>34</v>
      </c>
      <c r="I105" s="3">
        <f>IF(AND(E105&lt;&gt;"Unattached",E105&lt;&gt;""),COUNTIF($E$1:$E105,$E105),"")</f>
        <v>13</v>
      </c>
      <c r="K105" s="10" t="str">
        <f>IF(AND(X105="M",H105&lt;4,NOT(F105="M15")),MAX(K$2:K104)+1,IF($F105="MS",MAX(K$2:K104)+1,""))</f>
        <v/>
      </c>
      <c r="L105" s="10" t="str">
        <f>IF(AND($F105="M40",K105=""),MAX(L$2:L104)+1,"")</f>
        <v/>
      </c>
      <c r="M105" s="10" t="str">
        <f>IF(AND($F105="M50",K105=""),MAX(M$2:M104)+1,"")</f>
        <v/>
      </c>
      <c r="N105" s="10" t="str">
        <f>IF(AND($F105="M60",K105=""),MAX(N$2:N104)+1,"")</f>
        <v/>
      </c>
      <c r="O105" s="10" t="str">
        <f>IF(AND($F105="M70",K105=""),MAX(O$2:O104)+1,"")</f>
        <v/>
      </c>
      <c r="P105" s="10" t="str">
        <f>IF(AND(X105="F",H105&lt;4,NOT(F105="W15")),MAX(P$2:P104)+1,IF($F105="WS",MAX(P$2:P104)+1,""))</f>
        <v/>
      </c>
      <c r="Q105" s="10">
        <f>IF(AND($F105="W40",P105=""),MAX(Q$2:Q104)+1,"")</f>
        <v>7</v>
      </c>
      <c r="R105" s="10" t="str">
        <f>IF(AND($F105="W50",P105=""),MAX(R$2:R104)+1,"")</f>
        <v/>
      </c>
      <c r="S105" s="10" t="str">
        <f>IF(AND($F105="W60",P105=""),MAX(S$2:S104)+1,"")</f>
        <v/>
      </c>
      <c r="T105" s="10" t="str">
        <f>IF(AND($F105="W70",P105=""),MAX(T$2:T104)+1,"")</f>
        <v/>
      </c>
      <c r="U105" s="10" t="str">
        <f>IF($F105="M15",MAX(U$2:U104)+1,"")</f>
        <v/>
      </c>
      <c r="V105" s="10" t="str">
        <f>IF($F105="W15",MAX(V$2:V104)+1,"")</f>
        <v/>
      </c>
      <c r="X105" s="11" t="str">
        <f>IF(ISBLANK(B105),"",VLOOKUP(B105,Register!$A$1:$G$351,6,FALSE))</f>
        <v>F</v>
      </c>
    </row>
    <row r="106" spans="1:24" ht="12">
      <c r="A106" s="3">
        <f t="shared" si="1"/>
        <v>105</v>
      </c>
      <c r="B106" s="3">
        <v>59</v>
      </c>
      <c r="C106" s="27">
        <v>42.48</v>
      </c>
      <c r="D106" s="3" t="str">
        <f>IF(B106="","",VLOOKUP(B106,Register!$A$1:$G$351,2,FALSE)&amp;" "&amp;VLOOKUP(B106,Register!$A$1:$G$351,3,FALSE))</f>
        <v>Ben Jarvis</v>
      </c>
      <c r="E106" s="3" t="str">
        <f>IF(ISBLANK(B106),"",VLOOKUP(B106,Register!$A$1:$G$351,4,FALSE))</f>
        <v>Gosport RR</v>
      </c>
      <c r="F106" s="5" t="str">
        <f>IF(ISBLANK(B106),"",VLOOKUP(B106,Register!$A$1:$G$351,5,FALSE))</f>
        <v>MS</v>
      </c>
      <c r="G106" s="3">
        <f>IF($F106&lt;&gt;"",COUNTIF($F$2:$F106,$F106),"")</f>
        <v>26</v>
      </c>
      <c r="H106" s="3">
        <f>IF(X106="","",COUNTIF($X$1:$X106,X106))</f>
        <v>71</v>
      </c>
      <c r="I106" s="3">
        <f>IF(AND(E106&lt;&gt;"Unattached",E106&lt;&gt;""),COUNTIF($E$1:$E106,$E106),"")</f>
        <v>4</v>
      </c>
      <c r="K106" s="10">
        <f>IF(AND(X106="M",H106&lt;4,NOT(F106="M15")),MAX(K$2:K105)+1,IF($F106="MS",MAX(K$2:K105)+1,""))</f>
        <v>27</v>
      </c>
      <c r="L106" s="10" t="str">
        <f>IF(AND($F106="M40",K106=""),MAX(L$2:L105)+1,"")</f>
        <v/>
      </c>
      <c r="M106" s="10" t="str">
        <f>IF(AND($F106="M50",K106=""),MAX(M$2:M105)+1,"")</f>
        <v/>
      </c>
      <c r="N106" s="10" t="str">
        <f>IF(AND($F106="M60",K106=""),MAX(N$2:N105)+1,"")</f>
        <v/>
      </c>
      <c r="O106" s="10" t="str">
        <f>IF(AND($F106="M70",K106=""),MAX(O$2:O105)+1,"")</f>
        <v/>
      </c>
      <c r="P106" s="10" t="str">
        <f>IF(AND(X106="F",H106&lt;4,NOT(F106="W15")),MAX(P$2:P105)+1,IF($F106="WS",MAX(P$2:P105)+1,""))</f>
        <v/>
      </c>
      <c r="Q106" s="10" t="str">
        <f>IF(AND($F106="W40",P106=""),MAX(Q$2:Q105)+1,"")</f>
        <v/>
      </c>
      <c r="R106" s="10" t="str">
        <f>IF(AND($F106="W50",P106=""),MAX(R$2:R105)+1,"")</f>
        <v/>
      </c>
      <c r="S106" s="10" t="str">
        <f>IF(AND($F106="W60",P106=""),MAX(S$2:S105)+1,"")</f>
        <v/>
      </c>
      <c r="T106" s="10" t="str">
        <f>IF(AND($F106="W70",P106=""),MAX(T$2:T105)+1,"")</f>
        <v/>
      </c>
      <c r="U106" s="10" t="str">
        <f>IF($F106="M15",MAX(U$2:U105)+1,"")</f>
        <v/>
      </c>
      <c r="V106" s="10" t="str">
        <f>IF($F106="W15",MAX(V$2:V105)+1,"")</f>
        <v/>
      </c>
      <c r="X106" s="11" t="str">
        <f>IF(ISBLANK(B106),"",VLOOKUP(B106,Register!$A$1:$G$351,6,FALSE))</f>
        <v>M</v>
      </c>
    </row>
    <row r="107" spans="1:24" ht="12">
      <c r="A107" s="3">
        <f t="shared" si="1"/>
        <v>106</v>
      </c>
      <c r="B107" s="3">
        <v>3</v>
      </c>
      <c r="C107" s="27">
        <v>42.5</v>
      </c>
      <c r="D107" s="3" t="str">
        <f>IF(B107="","",VLOOKUP(B107,Register!$A$1:$G$351,2,FALSE)&amp;" "&amp;VLOOKUP(B107,Register!$A$1:$G$351,3,FALSE))</f>
        <v>Dave Robbins</v>
      </c>
      <c r="E107" s="3" t="str">
        <f>IF(ISBLANK(B107),"",VLOOKUP(B107,Register!$A$1:$G$351,4,FALSE))</f>
        <v>Pompey Joggers</v>
      </c>
      <c r="F107" s="5" t="str">
        <f>IF(ISBLANK(B107),"",VLOOKUP(B107,Register!$A$1:$G$351,5,FALSE))</f>
        <v>M50</v>
      </c>
      <c r="G107" s="3">
        <f>IF($F107&lt;&gt;"",COUNTIF($F$2:$F107,$F107),"")</f>
        <v>12</v>
      </c>
      <c r="H107" s="3">
        <f>IF(X107="","",COUNTIF($X$1:$X107,X107))</f>
        <v>72</v>
      </c>
      <c r="I107" s="3">
        <f>IF(AND(E107&lt;&gt;"Unattached",E107&lt;&gt;""),COUNTIF($E$1:$E107,$E107),"")</f>
        <v>5</v>
      </c>
      <c r="K107" s="10" t="str">
        <f>IF(AND(X107="M",H107&lt;4,NOT(F107="M15")),MAX(K$2:K106)+1,IF($F107="MS",MAX(K$2:K106)+1,""))</f>
        <v/>
      </c>
      <c r="L107" s="10" t="str">
        <f>IF(AND($F107="M40",K107=""),MAX(L$2:L106)+1,"")</f>
        <v/>
      </c>
      <c r="M107" s="10">
        <f>IF(AND($F107="M50",K107=""),MAX(M$2:M106)+1,"")</f>
        <v>12</v>
      </c>
      <c r="N107" s="10" t="str">
        <f>IF(AND($F107="M60",K107=""),MAX(N$2:N106)+1,"")</f>
        <v/>
      </c>
      <c r="O107" s="10" t="str">
        <f>IF(AND($F107="M70",K107=""),MAX(O$2:O106)+1,"")</f>
        <v/>
      </c>
      <c r="P107" s="10" t="str">
        <f>IF(AND(X107="F",H107&lt;4,NOT(F107="W15")),MAX(P$2:P106)+1,IF($F107="WS",MAX(P$2:P106)+1,""))</f>
        <v/>
      </c>
      <c r="Q107" s="10" t="str">
        <f>IF(AND($F107="W40",P107=""),MAX(Q$2:Q106)+1,"")</f>
        <v/>
      </c>
      <c r="R107" s="10" t="str">
        <f>IF(AND($F107="W50",P107=""),MAX(R$2:R106)+1,"")</f>
        <v/>
      </c>
      <c r="S107" s="10" t="str">
        <f>IF(AND($F107="W60",P107=""),MAX(S$2:S106)+1,"")</f>
        <v/>
      </c>
      <c r="T107" s="10" t="str">
        <f>IF(AND($F107="W70",P107=""),MAX(T$2:T106)+1,"")</f>
        <v/>
      </c>
      <c r="U107" s="10" t="str">
        <f>IF($F107="M15",MAX(U$2:U106)+1,"")</f>
        <v/>
      </c>
      <c r="V107" s="10" t="str">
        <f>IF($F107="W15",MAX(V$2:V106)+1,"")</f>
        <v/>
      </c>
      <c r="X107" s="11" t="str">
        <f>IF(ISBLANK(B107),"",VLOOKUP(B107,Register!$A$1:$G$351,6,FALSE))</f>
        <v>M</v>
      </c>
    </row>
    <row r="108" spans="1:24" ht="12">
      <c r="A108" s="3">
        <f t="shared" si="1"/>
        <v>107</v>
      </c>
      <c r="B108" s="3">
        <v>107</v>
      </c>
      <c r="C108" s="27">
        <v>42.53</v>
      </c>
      <c r="D108" s="3" t="str">
        <f>IF(B108="","",VLOOKUP(B108,Register!$A$1:$G$351,2,FALSE)&amp;" "&amp;VLOOKUP(B108,Register!$A$1:$G$351,3,FALSE))</f>
        <v>Sarah Wilson</v>
      </c>
      <c r="E108" s="3" t="str">
        <f>IF(ISBLANK(B108),"",VLOOKUP(B108,Register!$A$1:$G$351,4,FALSE))</f>
        <v>Lordshill RR</v>
      </c>
      <c r="F108" s="5" t="str">
        <f>IF(ISBLANK(B108),"",VLOOKUP(B108,Register!$A$1:$G$351,5,FALSE))</f>
        <v>W40</v>
      </c>
      <c r="G108" s="3">
        <f>IF($F108&lt;&gt;"",COUNTIF($F$2:$F108,$F108),"")</f>
        <v>8</v>
      </c>
      <c r="H108" s="3">
        <f>IF(X108="","",COUNTIF($X$1:$X108,X108))</f>
        <v>35</v>
      </c>
      <c r="I108" s="3">
        <f>IF(AND(E108&lt;&gt;"Unattached",E108&lt;&gt;""),COUNTIF($E$1:$E108,$E108),"")</f>
        <v>3</v>
      </c>
      <c r="K108" s="10" t="str">
        <f>IF(AND(X108="M",H108&lt;4,NOT(F108="M15")),MAX(K$2:K107)+1,IF($F108="MS",MAX(K$2:K107)+1,""))</f>
        <v/>
      </c>
      <c r="L108" s="10" t="str">
        <f>IF(AND($F108="M40",K108=""),MAX(L$2:L107)+1,"")</f>
        <v/>
      </c>
      <c r="M108" s="10" t="str">
        <f>IF(AND($F108="M50",K108=""),MAX(M$2:M107)+1,"")</f>
        <v/>
      </c>
      <c r="N108" s="10" t="str">
        <f>IF(AND($F108="M60",K108=""),MAX(N$2:N107)+1,"")</f>
        <v/>
      </c>
      <c r="O108" s="10" t="str">
        <f>IF(AND($F108="M70",K108=""),MAX(O$2:O107)+1,"")</f>
        <v/>
      </c>
      <c r="P108" s="10" t="str">
        <f>IF(AND(X108="F",H108&lt;4,NOT(F108="W15")),MAX(P$2:P107)+1,IF($F108="WS",MAX(P$2:P107)+1,""))</f>
        <v/>
      </c>
      <c r="Q108" s="10">
        <f>IF(AND($F108="W40",P108=""),MAX(Q$2:Q107)+1,"")</f>
        <v>8</v>
      </c>
      <c r="R108" s="10" t="str">
        <f>IF(AND($F108="W50",P108=""),MAX(R$2:R107)+1,"")</f>
        <v/>
      </c>
      <c r="S108" s="10" t="str">
        <f>IF(AND($F108="W60",P108=""),MAX(S$2:S107)+1,"")</f>
        <v/>
      </c>
      <c r="T108" s="10" t="str">
        <f>IF(AND($F108="W70",P108=""),MAX(T$2:T107)+1,"")</f>
        <v/>
      </c>
      <c r="U108" s="10" t="str">
        <f>IF($F108="M15",MAX(U$2:U107)+1,"")</f>
        <v/>
      </c>
      <c r="V108" s="10" t="str">
        <f>IF($F108="W15",MAX(V$2:V107)+1,"")</f>
        <v/>
      </c>
      <c r="X108" s="11" t="str">
        <f>IF(ISBLANK(B108),"",VLOOKUP(B108,Register!$A$1:$G$351,6,FALSE))</f>
        <v>F</v>
      </c>
    </row>
    <row r="109" spans="1:24" ht="12">
      <c r="A109" s="3">
        <f t="shared" si="1"/>
        <v>108</v>
      </c>
      <c r="B109" s="3">
        <v>80</v>
      </c>
      <c r="C109" s="27">
        <v>42.54</v>
      </c>
      <c r="D109" s="3" t="str">
        <f>IF(B109="","",VLOOKUP(B109,Register!$A$1:$G$351,2,FALSE)&amp;" "&amp;VLOOKUP(B109,Register!$A$1:$G$351,3,FALSE))</f>
        <v>Kevin Leighfield</v>
      </c>
      <c r="E109" s="3" t="str">
        <f>IF(ISBLANK(B109),"",VLOOKUP(B109,Register!$A$1:$G$351,4,FALSE))</f>
        <v>Victory AC</v>
      </c>
      <c r="F109" s="5" t="str">
        <f>IF(ISBLANK(B109),"",VLOOKUP(B109,Register!$A$1:$G$351,5,FALSE))</f>
        <v>M60</v>
      </c>
      <c r="G109" s="3">
        <f>IF($F109&lt;&gt;"",COUNTIF($F$2:$F109,$F109),"")</f>
        <v>10</v>
      </c>
      <c r="H109" s="3">
        <f>IF(X109="","",COUNTIF($X$1:$X109,X109))</f>
        <v>73</v>
      </c>
      <c r="I109" s="3">
        <f>IF(AND(E109&lt;&gt;"Unattached",E109&lt;&gt;""),COUNTIF($E$1:$E109,$E109),"")</f>
        <v>14</v>
      </c>
      <c r="K109" s="10" t="str">
        <f>IF(AND(X109="M",H109&lt;4,NOT(F109="M15")),MAX(K$2:K108)+1,IF($F109="MS",MAX(K$2:K108)+1,""))</f>
        <v/>
      </c>
      <c r="L109" s="10" t="str">
        <f>IF(AND($F109="M40",K109=""),MAX(L$2:L108)+1,"")</f>
        <v/>
      </c>
      <c r="M109" s="10" t="str">
        <f>IF(AND($F109="M50",K109=""),MAX(M$2:M108)+1,"")</f>
        <v/>
      </c>
      <c r="N109" s="10">
        <f>IF(AND($F109="M60",K109=""),MAX(N$2:N108)+1,"")</f>
        <v>10</v>
      </c>
      <c r="O109" s="10" t="str">
        <f>IF(AND($F109="M70",K109=""),MAX(O$2:O108)+1,"")</f>
        <v/>
      </c>
      <c r="P109" s="10" t="str">
        <f>IF(AND(X109="F",H109&lt;4,NOT(F109="W15")),MAX(P$2:P108)+1,IF($F109="WS",MAX(P$2:P108)+1,""))</f>
        <v/>
      </c>
      <c r="Q109" s="10" t="str">
        <f>IF(AND($F109="W40",P109=""),MAX(Q$2:Q108)+1,"")</f>
        <v/>
      </c>
      <c r="R109" s="10" t="str">
        <f>IF(AND($F109="W50",P109=""),MAX(R$2:R108)+1,"")</f>
        <v/>
      </c>
      <c r="S109" s="10" t="str">
        <f>IF(AND($F109="W60",P109=""),MAX(S$2:S108)+1,"")</f>
        <v/>
      </c>
      <c r="T109" s="10" t="str">
        <f>IF(AND($F109="W70",P109=""),MAX(T$2:T108)+1,"")</f>
        <v/>
      </c>
      <c r="U109" s="10" t="str">
        <f>IF($F109="M15",MAX(U$2:U108)+1,"")</f>
        <v/>
      </c>
      <c r="V109" s="10" t="str">
        <f>IF($F109="W15",MAX(V$2:V108)+1,"")</f>
        <v/>
      </c>
      <c r="X109" s="11" t="str">
        <f>IF(ISBLANK(B109),"",VLOOKUP(B109,Register!$A$1:$G$351,6,FALSE))</f>
        <v>M</v>
      </c>
    </row>
    <row r="110" spans="1:24" ht="12">
      <c r="A110" s="3">
        <f t="shared" si="1"/>
        <v>109</v>
      </c>
      <c r="B110" s="3">
        <v>328</v>
      </c>
      <c r="C110" s="27">
        <v>43.08</v>
      </c>
      <c r="D110" s="3" t="str">
        <f>IF(B110="","",VLOOKUP(B110,Register!$A$1:$G$351,2,FALSE)&amp;" "&amp;VLOOKUP(B110,Register!$A$1:$G$351,3,FALSE))</f>
        <v>John Pymont</v>
      </c>
      <c r="E110" s="3" t="str">
        <f>IF(ISBLANK(B110),"",VLOOKUP(B110,Register!$A$1:$G$351,4,FALSE))</f>
        <v>Unattached</v>
      </c>
      <c r="F110" s="5" t="str">
        <f>IF(ISBLANK(B110),"",VLOOKUP(B110,Register!$A$1:$G$351,5,FALSE))</f>
        <v>M60</v>
      </c>
      <c r="G110" s="3">
        <f>IF($F110&lt;&gt;"",COUNTIF($F$2:$F110,$F110),"")</f>
        <v>11</v>
      </c>
      <c r="H110" s="3">
        <f>IF(X110="","",COUNTIF($X$1:$X110,X110))</f>
        <v>74</v>
      </c>
      <c r="I110" s="3" t="str">
        <f>IF(AND(E110&lt;&gt;"Unattached",E110&lt;&gt;""),COUNTIF($E$1:$E110,$E110),"")</f>
        <v/>
      </c>
      <c r="K110" s="10" t="str">
        <f>IF(AND(X110="M",H110&lt;4,NOT(F110="M15")),MAX(K$2:K109)+1,IF($F110="MS",MAX(K$2:K109)+1,""))</f>
        <v/>
      </c>
      <c r="L110" s="10" t="str">
        <f>IF(AND($F110="M40",K110=""),MAX(L$2:L109)+1,"")</f>
        <v/>
      </c>
      <c r="M110" s="10" t="str">
        <f>IF(AND($F110="M50",K110=""),MAX(M$2:M109)+1,"")</f>
        <v/>
      </c>
      <c r="N110" s="10">
        <f>IF(AND($F110="M60",K110=""),MAX(N$2:N109)+1,"")</f>
        <v>11</v>
      </c>
      <c r="O110" s="10" t="str">
        <f>IF(AND($F110="M70",K110=""),MAX(O$2:O109)+1,"")</f>
        <v/>
      </c>
      <c r="P110" s="10" t="str">
        <f>IF(AND(X110="F",H110&lt;4,NOT(F110="W15")),MAX(P$2:P109)+1,IF($F110="WS",MAX(P$2:P109)+1,""))</f>
        <v/>
      </c>
      <c r="Q110" s="10" t="str">
        <f>IF(AND($F110="W40",P110=""),MAX(Q$2:Q109)+1,"")</f>
        <v/>
      </c>
      <c r="R110" s="10" t="str">
        <f>IF(AND($F110="W50",P110=""),MAX(R$2:R109)+1,"")</f>
        <v/>
      </c>
      <c r="S110" s="10" t="str">
        <f>IF(AND($F110="W60",P110=""),MAX(S$2:S109)+1,"")</f>
        <v/>
      </c>
      <c r="T110" s="10" t="str">
        <f>IF(AND($F110="W70",P110=""),MAX(T$2:T109)+1,"")</f>
        <v/>
      </c>
      <c r="U110" s="10" t="str">
        <f>IF($F110="M15",MAX(U$2:U109)+1,"")</f>
        <v/>
      </c>
      <c r="V110" s="10" t="str">
        <f>IF($F110="W15",MAX(V$2:V109)+1,"")</f>
        <v/>
      </c>
      <c r="X110" s="11" t="str">
        <f>IF(ISBLANK(B110),"",VLOOKUP(B110,Register!$A$1:$G$351,6,FALSE))</f>
        <v>M</v>
      </c>
    </row>
    <row r="111" spans="1:24" ht="12">
      <c r="A111" s="3">
        <f t="shared" si="1"/>
        <v>110</v>
      </c>
      <c r="B111" s="3">
        <v>61</v>
      </c>
      <c r="C111" s="27">
        <v>43.17</v>
      </c>
      <c r="D111" s="3" t="str">
        <f>IF(B111="","",VLOOKUP(B111,Register!$A$1:$G$351,2,FALSE)&amp;" "&amp;VLOOKUP(B111,Register!$A$1:$G$351,3,FALSE))</f>
        <v>Lara Durham-Dent</v>
      </c>
      <c r="E111" s="3" t="str">
        <f>IF(ISBLANK(B111),"",VLOOKUP(B111,Register!$A$1:$G$351,4,FALSE))</f>
        <v>Gosport RR</v>
      </c>
      <c r="F111" s="5" t="str">
        <f>IF(ISBLANK(B111),"",VLOOKUP(B111,Register!$A$1:$G$351,5,FALSE))</f>
        <v>WS</v>
      </c>
      <c r="G111" s="3">
        <f>IF($F111&lt;&gt;"",COUNTIF($F$2:$F111,$F111),"")</f>
        <v>23</v>
      </c>
      <c r="H111" s="3">
        <f>IF(X111="","",COUNTIF($X$1:$X111,X111))</f>
        <v>36</v>
      </c>
      <c r="I111" s="3">
        <f>IF(AND(E111&lt;&gt;"Unattached",E111&lt;&gt;""),COUNTIF($E$1:$E111,$E111),"")</f>
        <v>5</v>
      </c>
      <c r="K111" s="10" t="str">
        <f>IF(AND(X111="M",H111&lt;4,NOT(F111="M15")),MAX(K$2:K110)+1,IF($F111="MS",MAX(K$2:K110)+1,""))</f>
        <v/>
      </c>
      <c r="L111" s="10" t="str">
        <f>IF(AND($F111="M40",K111=""),MAX(L$2:L110)+1,"")</f>
        <v/>
      </c>
      <c r="M111" s="10" t="str">
        <f>IF(AND($F111="M50",K111=""),MAX(M$2:M110)+1,"")</f>
        <v/>
      </c>
      <c r="N111" s="10" t="str">
        <f>IF(AND($F111="M60",K111=""),MAX(N$2:N110)+1,"")</f>
        <v/>
      </c>
      <c r="O111" s="10" t="str">
        <f>IF(AND($F111="M70",K111=""),MAX(O$2:O110)+1,"")</f>
        <v/>
      </c>
      <c r="P111" s="10">
        <f>IF(AND(X111="F",H111&lt;4,NOT(F111="W15")),MAX(P$2:P110)+1,IF($F111="WS",MAX(P$2:P110)+1,""))</f>
        <v>23</v>
      </c>
      <c r="Q111" s="10" t="str">
        <f>IF(AND($F111="W40",P111=""),MAX(Q$2:Q110)+1,"")</f>
        <v/>
      </c>
      <c r="R111" s="10" t="str">
        <f>IF(AND($F111="W50",P111=""),MAX(R$2:R110)+1,"")</f>
        <v/>
      </c>
      <c r="S111" s="10" t="str">
        <f>IF(AND($F111="W60",P111=""),MAX(S$2:S110)+1,"")</f>
        <v/>
      </c>
      <c r="T111" s="10" t="str">
        <f>IF(AND($F111="W70",P111=""),MAX(T$2:T110)+1,"")</f>
        <v/>
      </c>
      <c r="U111" s="10" t="str">
        <f>IF($F111="M15",MAX(U$2:U110)+1,"")</f>
        <v/>
      </c>
      <c r="V111" s="10" t="str">
        <f>IF($F111="W15",MAX(V$2:V110)+1,"")</f>
        <v/>
      </c>
      <c r="X111" s="11" t="str">
        <f>IF(ISBLANK(B111),"",VLOOKUP(B111,Register!$A$1:$G$351,6,FALSE))</f>
        <v>F</v>
      </c>
    </row>
    <row r="112" spans="1:24" ht="12">
      <c r="A112" s="3">
        <f t="shared" si="1"/>
        <v>111</v>
      </c>
      <c r="B112" s="3">
        <v>89</v>
      </c>
      <c r="C112" s="27">
        <v>43.21</v>
      </c>
      <c r="D112" s="3" t="str">
        <f>IF(B112="","",VLOOKUP(B112,Register!$A$1:$G$351,2,FALSE)&amp;" "&amp;VLOOKUP(B112,Register!$A$1:$G$351,3,FALSE))</f>
        <v>Jenny Shilling</v>
      </c>
      <c r="E112" s="3" t="str">
        <f>IF(ISBLANK(B112),"",VLOOKUP(B112,Register!$A$1:$G$351,4,FALSE))</f>
        <v>Gosport RR</v>
      </c>
      <c r="F112" s="5" t="str">
        <f>IF(ISBLANK(B112),"",VLOOKUP(B112,Register!$A$1:$G$351,5,FALSE))</f>
        <v>W60</v>
      </c>
      <c r="G112" s="3">
        <f>IF($F112&lt;&gt;"",COUNTIF($F$2:$F112,$F112),"")</f>
        <v>1</v>
      </c>
      <c r="H112" s="3">
        <f>IF(X112="","",COUNTIF($X$1:$X112,X112))</f>
        <v>37</v>
      </c>
      <c r="I112" s="3">
        <f>IF(AND(E112&lt;&gt;"Unattached",E112&lt;&gt;""),COUNTIF($E$1:$E112,$E112),"")</f>
        <v>6</v>
      </c>
      <c r="K112" s="10" t="str">
        <f>IF(AND(X112="M",H112&lt;4,NOT(F112="M15")),MAX(K$2:K111)+1,IF($F112="MS",MAX(K$2:K111)+1,""))</f>
        <v/>
      </c>
      <c r="L112" s="10" t="str">
        <f>IF(AND($F112="M40",K112=""),MAX(L$2:L111)+1,"")</f>
        <v/>
      </c>
      <c r="M112" s="10" t="str">
        <f>IF(AND($F112="M50",K112=""),MAX(M$2:M111)+1,"")</f>
        <v/>
      </c>
      <c r="N112" s="10" t="str">
        <f>IF(AND($F112="M60",K112=""),MAX(N$2:N111)+1,"")</f>
        <v/>
      </c>
      <c r="O112" s="10" t="str">
        <f>IF(AND($F112="M70",K112=""),MAX(O$2:O111)+1,"")</f>
        <v/>
      </c>
      <c r="P112" s="10" t="str">
        <f>IF(AND(X112="F",H112&lt;4,NOT(F112="W15")),MAX(P$2:P111)+1,IF($F112="WS",MAX(P$2:P111)+1,""))</f>
        <v/>
      </c>
      <c r="Q112" s="10" t="str">
        <f>IF(AND($F112="W40",P112=""),MAX(Q$2:Q111)+1,"")</f>
        <v/>
      </c>
      <c r="R112" s="10" t="str">
        <f>IF(AND($F112="W50",P112=""),MAX(R$2:R111)+1,"")</f>
        <v/>
      </c>
      <c r="S112" s="10">
        <f>IF(AND($F112="W60",P112=""),MAX(S$2:S111)+1,"")</f>
        <v>1</v>
      </c>
      <c r="T112" s="10" t="str">
        <f>IF(AND($F112="W70",P112=""),MAX(T$2:T111)+1,"")</f>
        <v/>
      </c>
      <c r="U112" s="10" t="str">
        <f>IF($F112="M15",MAX(U$2:U111)+1,"")</f>
        <v/>
      </c>
      <c r="V112" s="10" t="str">
        <f>IF($F112="W15",MAX(V$2:V111)+1,"")</f>
        <v/>
      </c>
      <c r="X112" s="11" t="str">
        <f>IF(ISBLANK(B112),"",VLOOKUP(B112,Register!$A$1:$G$351,6,FALSE))</f>
        <v>F</v>
      </c>
    </row>
    <row r="113" spans="1:24" ht="12">
      <c r="A113" s="3">
        <f t="shared" si="1"/>
        <v>112</v>
      </c>
      <c r="B113" s="3">
        <v>223</v>
      </c>
      <c r="C113" s="27">
        <v>43.3</v>
      </c>
      <c r="D113" s="3" t="str">
        <f>IF(B113="","",VLOOKUP(B113,Register!$A$1:$G$351,2,FALSE)&amp;" "&amp;VLOOKUP(B113,Register!$A$1:$G$351,3,FALSE))</f>
        <v>Steven Ly</v>
      </c>
      <c r="E113" s="3" t="str">
        <f>IF(ISBLANK(B113),"",VLOOKUP(B113,Register!$A$1:$G$351,4,FALSE))</f>
        <v>Unattached</v>
      </c>
      <c r="F113" s="5" t="str">
        <f>IF(ISBLANK(B113),"",VLOOKUP(B113,Register!$A$1:$G$351,5,FALSE))</f>
        <v>MS</v>
      </c>
      <c r="G113" s="3">
        <f>IF($F113&lt;&gt;"",COUNTIF($F$2:$F113,$F113),"")</f>
        <v>27</v>
      </c>
      <c r="H113" s="3">
        <f>IF(X113="","",COUNTIF($X$1:$X113,X113))</f>
        <v>75</v>
      </c>
      <c r="I113" s="3" t="str">
        <f>IF(AND(E113&lt;&gt;"Unattached",E113&lt;&gt;""),COUNTIF($E$1:$E113,$E113),"")</f>
        <v/>
      </c>
      <c r="K113" s="10">
        <f>IF(AND(X113="M",H113&lt;4,NOT(F113="M15")),MAX(K$2:K112)+1,IF($F113="MS",MAX(K$2:K112)+1,""))</f>
        <v>28</v>
      </c>
      <c r="L113" s="10" t="str">
        <f>IF(AND($F113="M40",K113=""),MAX(L$2:L112)+1,"")</f>
        <v/>
      </c>
      <c r="M113" s="10" t="str">
        <f>IF(AND($F113="M50",K113=""),MAX(M$2:M112)+1,"")</f>
        <v/>
      </c>
      <c r="N113" s="10" t="str">
        <f>IF(AND($F113="M60",K113=""),MAX(N$2:N112)+1,"")</f>
        <v/>
      </c>
      <c r="O113" s="10" t="str">
        <f>IF(AND($F113="M70",K113=""),MAX(O$2:O112)+1,"")</f>
        <v/>
      </c>
      <c r="P113" s="10" t="str">
        <f>IF(AND(X113="F",H113&lt;4,NOT(F113="W15")),MAX(P$2:P112)+1,IF($F113="WS",MAX(P$2:P112)+1,""))</f>
        <v/>
      </c>
      <c r="Q113" s="10" t="str">
        <f>IF(AND($F113="W40",P113=""),MAX(Q$2:Q112)+1,"")</f>
        <v/>
      </c>
      <c r="R113" s="10" t="str">
        <f>IF(AND($F113="W50",P113=""),MAX(R$2:R112)+1,"")</f>
        <v/>
      </c>
      <c r="S113" s="10" t="str">
        <f>IF(AND($F113="W60",P113=""),MAX(S$2:S112)+1,"")</f>
        <v/>
      </c>
      <c r="T113" s="10" t="str">
        <f>IF(AND($F113="W70",P113=""),MAX(T$2:T112)+1,"")</f>
        <v/>
      </c>
      <c r="U113" s="10" t="str">
        <f>IF($F113="M15",MAX(U$2:U112)+1,"")</f>
        <v/>
      </c>
      <c r="V113" s="10" t="str">
        <f>IF($F113="W15",MAX(V$2:V112)+1,"")</f>
        <v/>
      </c>
      <c r="X113" s="11" t="str">
        <f>IF(ISBLANK(B113),"",VLOOKUP(B113,Register!$A$1:$G$351,6,FALSE))</f>
        <v>M</v>
      </c>
    </row>
    <row r="114" spans="1:24" ht="12">
      <c r="A114" s="3">
        <f t="shared" si="1"/>
        <v>113</v>
      </c>
      <c r="B114" s="3">
        <v>109</v>
      </c>
      <c r="C114" s="27">
        <v>43.32</v>
      </c>
      <c r="D114" s="3" t="str">
        <f>IF(B114="","",VLOOKUP(B114,Register!$A$1:$G$351,2,FALSE)&amp;" "&amp;VLOOKUP(B114,Register!$A$1:$G$351,3,FALSE))</f>
        <v>Sarah Mercer</v>
      </c>
      <c r="E114" s="3" t="str">
        <f>IF(ISBLANK(B114),"",VLOOKUP(B114,Register!$A$1:$G$351,4,FALSE))</f>
        <v>Rotary RR</v>
      </c>
      <c r="F114" s="5" t="str">
        <f>IF(ISBLANK(B114),"",VLOOKUP(B114,Register!$A$1:$G$351,5,FALSE))</f>
        <v>W40</v>
      </c>
      <c r="G114" s="3">
        <f>IF($F114&lt;&gt;"",COUNTIF($F$2:$F114,$F114),"")</f>
        <v>9</v>
      </c>
      <c r="H114" s="3">
        <f>IF(X114="","",COUNTIF($X$1:$X114,X114))</f>
        <v>38</v>
      </c>
      <c r="I114" s="3">
        <f>IF(AND(E114&lt;&gt;"Unattached",E114&lt;&gt;""),COUNTIF($E$1:$E114,$E114),"")</f>
        <v>1</v>
      </c>
      <c r="K114" s="10" t="str">
        <f>IF(AND(X114="M",H114&lt;4,NOT(F114="M15")),MAX(K$2:K113)+1,IF($F114="MS",MAX(K$2:K113)+1,""))</f>
        <v/>
      </c>
      <c r="L114" s="10" t="str">
        <f>IF(AND($F114="M40",K114=""),MAX(L$2:L113)+1,"")</f>
        <v/>
      </c>
      <c r="M114" s="10" t="str">
        <f>IF(AND($F114="M50",K114=""),MAX(M$2:M113)+1,"")</f>
        <v/>
      </c>
      <c r="N114" s="10" t="str">
        <f>IF(AND($F114="M60",K114=""),MAX(N$2:N113)+1,"")</f>
        <v/>
      </c>
      <c r="O114" s="10" t="str">
        <f>IF(AND($F114="M70",K114=""),MAX(O$2:O113)+1,"")</f>
        <v/>
      </c>
      <c r="P114" s="10" t="str">
        <f>IF(AND(X114="F",H114&lt;4,NOT(F114="W15")),MAX(P$2:P113)+1,IF($F114="WS",MAX(P$2:P113)+1,""))</f>
        <v/>
      </c>
      <c r="Q114" s="10">
        <f>IF(AND($F114="W40",P114=""),MAX(Q$2:Q113)+1,"")</f>
        <v>9</v>
      </c>
      <c r="R114" s="10" t="str">
        <f>IF(AND($F114="W50",P114=""),MAX(R$2:R113)+1,"")</f>
        <v/>
      </c>
      <c r="S114" s="10" t="str">
        <f>IF(AND($F114="W60",P114=""),MAX(S$2:S113)+1,"")</f>
        <v/>
      </c>
      <c r="T114" s="10" t="str">
        <f>IF(AND($F114="W70",P114=""),MAX(T$2:T113)+1,"")</f>
        <v/>
      </c>
      <c r="U114" s="10" t="str">
        <f>IF($F114="M15",MAX(U$2:U113)+1,"")</f>
        <v/>
      </c>
      <c r="V114" s="10" t="str">
        <f>IF($F114="W15",MAX(V$2:V113)+1,"")</f>
        <v/>
      </c>
      <c r="X114" s="11" t="str">
        <f>IF(ISBLANK(B114),"",VLOOKUP(B114,Register!$A$1:$G$351,6,FALSE))</f>
        <v>F</v>
      </c>
    </row>
    <row r="115" spans="1:24" ht="12">
      <c r="A115" s="3">
        <f t="shared" si="1"/>
        <v>114</v>
      </c>
      <c r="B115" s="3">
        <v>50</v>
      </c>
      <c r="C115" s="27">
        <v>43.36</v>
      </c>
      <c r="D115" s="3" t="str">
        <f>IF(B115="","",VLOOKUP(B115,Register!$A$1:$G$351,2,FALSE)&amp;" "&amp;VLOOKUP(B115,Register!$A$1:$G$351,3,FALSE))</f>
        <v>Sarah Hadfield</v>
      </c>
      <c r="E115" s="3" t="str">
        <f>IF(ISBLANK(B115),"",VLOOKUP(B115,Register!$A$1:$G$351,4,FALSE))</f>
        <v>Denmead Striders</v>
      </c>
      <c r="F115" s="5" t="str">
        <f>IF(ISBLANK(B115),"",VLOOKUP(B115,Register!$A$1:$G$351,5,FALSE))</f>
        <v>WS</v>
      </c>
      <c r="G115" s="3">
        <f>IF($F115&lt;&gt;"",COUNTIF($F$2:$F115,$F115),"")</f>
        <v>24</v>
      </c>
      <c r="H115" s="3">
        <f>IF(X115="","",COUNTIF($X$1:$X115,X115))</f>
        <v>39</v>
      </c>
      <c r="I115" s="3">
        <f>IF(AND(E115&lt;&gt;"Unattached",E115&lt;&gt;""),COUNTIF($E$1:$E115,$E115),"")</f>
        <v>19</v>
      </c>
      <c r="K115" s="10" t="str">
        <f>IF(AND(X115="M",H115&lt;4,NOT(F115="M15")),MAX(K$2:K114)+1,IF($F115="MS",MAX(K$2:K114)+1,""))</f>
        <v/>
      </c>
      <c r="L115" s="10" t="str">
        <f>IF(AND($F115="M40",K115=""),MAX(L$2:L114)+1,"")</f>
        <v/>
      </c>
      <c r="M115" s="10" t="str">
        <f>IF(AND($F115="M50",K115=""),MAX(M$2:M114)+1,"")</f>
        <v/>
      </c>
      <c r="N115" s="10" t="str">
        <f>IF(AND($F115="M60",K115=""),MAX(N$2:N114)+1,"")</f>
        <v/>
      </c>
      <c r="O115" s="10" t="str">
        <f>IF(AND($F115="M70",K115=""),MAX(O$2:O114)+1,"")</f>
        <v/>
      </c>
      <c r="P115" s="10">
        <f>IF(AND(X115="F",H115&lt;4,NOT(F115="W15")),MAX(P$2:P114)+1,IF($F115="WS",MAX(P$2:P114)+1,""))</f>
        <v>24</v>
      </c>
      <c r="Q115" s="10" t="str">
        <f>IF(AND($F115="W40",P115=""),MAX(Q$2:Q114)+1,"")</f>
        <v/>
      </c>
      <c r="R115" s="10" t="str">
        <f>IF(AND($F115="W50",P115=""),MAX(R$2:R114)+1,"")</f>
        <v/>
      </c>
      <c r="S115" s="10" t="str">
        <f>IF(AND($F115="W60",P115=""),MAX(S$2:S114)+1,"")</f>
        <v/>
      </c>
      <c r="T115" s="10" t="str">
        <f>IF(AND($F115="W70",P115=""),MAX(T$2:T114)+1,"")</f>
        <v/>
      </c>
      <c r="U115" s="10" t="str">
        <f>IF($F115="M15",MAX(U$2:U114)+1,"")</f>
        <v/>
      </c>
      <c r="V115" s="10" t="str">
        <f>IF($F115="W15",MAX(V$2:V114)+1,"")</f>
        <v/>
      </c>
      <c r="X115" s="11" t="str">
        <f>IF(ISBLANK(B115),"",VLOOKUP(B115,Register!$A$1:$G$351,6,FALSE))</f>
        <v>F</v>
      </c>
    </row>
    <row r="116" spans="1:24" ht="12">
      <c r="A116" s="3">
        <f t="shared" si="1"/>
        <v>115</v>
      </c>
      <c r="B116" s="3">
        <v>10</v>
      </c>
      <c r="C116" s="27">
        <v>43.4</v>
      </c>
      <c r="D116" s="3" t="str">
        <f>IF(B116="","",VLOOKUP(B116,Register!$A$1:$G$351,2,FALSE)&amp;" "&amp;VLOOKUP(B116,Register!$A$1:$G$351,3,FALSE))</f>
        <v>Colin Hobbs</v>
      </c>
      <c r="E116" s="3" t="str">
        <f>IF(ISBLANK(B116),"",VLOOKUP(B116,Register!$A$1:$G$351,4,FALSE))</f>
        <v>Unattached</v>
      </c>
      <c r="F116" s="5" t="str">
        <f>IF(ISBLANK(B116),"",VLOOKUP(B116,Register!$A$1:$G$351,5,FALSE))</f>
        <v>M60</v>
      </c>
      <c r="G116" s="3">
        <f>IF($F116&lt;&gt;"",COUNTIF($F$2:$F116,$F116),"")</f>
        <v>12</v>
      </c>
      <c r="H116" s="3">
        <f>IF(X116="","",COUNTIF($X$1:$X116,X116))</f>
        <v>76</v>
      </c>
      <c r="I116" s="3" t="str">
        <f>IF(AND(E116&lt;&gt;"Unattached",E116&lt;&gt;""),COUNTIF($E$1:$E116,$E116),"")</f>
        <v/>
      </c>
      <c r="K116" s="10" t="str">
        <f>IF(AND(X116="M",H116&lt;4,NOT(F116="M15")),MAX(K$2:K115)+1,IF($F116="MS",MAX(K$2:K115)+1,""))</f>
        <v/>
      </c>
      <c r="L116" s="10" t="str">
        <f>IF(AND($F116="M40",K116=""),MAX(L$2:L115)+1,"")</f>
        <v/>
      </c>
      <c r="M116" s="10" t="str">
        <f>IF(AND($F116="M50",K116=""),MAX(M$2:M115)+1,"")</f>
        <v/>
      </c>
      <c r="N116" s="10">
        <f>IF(AND($F116="M60",K116=""),MAX(N$2:N115)+1,"")</f>
        <v>12</v>
      </c>
      <c r="O116" s="10" t="str">
        <f>IF(AND($F116="M70",K116=""),MAX(O$2:O115)+1,"")</f>
        <v/>
      </c>
      <c r="P116" s="10" t="str">
        <f>IF(AND(X116="F",H116&lt;4,NOT(F116="W15")),MAX(P$2:P115)+1,IF($F116="WS",MAX(P$2:P115)+1,""))</f>
        <v/>
      </c>
      <c r="Q116" s="10" t="str">
        <f>IF(AND($F116="W40",P116=""),MAX(Q$2:Q115)+1,"")</f>
        <v/>
      </c>
      <c r="R116" s="10" t="str">
        <f>IF(AND($F116="W50",P116=""),MAX(R$2:R115)+1,"")</f>
        <v/>
      </c>
      <c r="S116" s="10" t="str">
        <f>IF(AND($F116="W60",P116=""),MAX(S$2:S115)+1,"")</f>
        <v/>
      </c>
      <c r="T116" s="10" t="str">
        <f>IF(AND($F116="W70",P116=""),MAX(T$2:T115)+1,"")</f>
        <v/>
      </c>
      <c r="U116" s="10" t="str">
        <f>IF($F116="M15",MAX(U$2:U115)+1,"")</f>
        <v/>
      </c>
      <c r="V116" s="10" t="str">
        <f>IF($F116="W15",MAX(V$2:V115)+1,"")</f>
        <v/>
      </c>
      <c r="X116" s="11" t="str">
        <f>IF(ISBLANK(B116),"",VLOOKUP(B116,Register!$A$1:$G$351,6,FALSE))</f>
        <v>M</v>
      </c>
    </row>
    <row r="117" spans="1:24" ht="12">
      <c r="A117" s="3">
        <f t="shared" si="1"/>
        <v>116</v>
      </c>
      <c r="B117" s="3">
        <v>267</v>
      </c>
      <c r="C117" s="27">
        <v>43.54</v>
      </c>
      <c r="D117" s="3" t="str">
        <f>IF(B117="","",VLOOKUP(B117,Register!$A$1:$G$351,2,FALSE)&amp;" "&amp;VLOOKUP(B117,Register!$A$1:$G$351,3,FALSE))</f>
        <v>Sara Saunders</v>
      </c>
      <c r="E117" s="3" t="str">
        <f>IF(ISBLANK(B117),"",VLOOKUP(B117,Register!$A$1:$G$351,4,FALSE))</f>
        <v>Unattached</v>
      </c>
      <c r="F117" s="5" t="str">
        <f>IF(ISBLANK(B117),"",VLOOKUP(B117,Register!$A$1:$G$351,5,FALSE))</f>
        <v>WS</v>
      </c>
      <c r="G117" s="3">
        <f>IF($F117&lt;&gt;"",COUNTIF($F$2:$F117,$F117),"")</f>
        <v>25</v>
      </c>
      <c r="H117" s="3">
        <f>IF(X117="","",COUNTIF($X$1:$X117,X117))</f>
        <v>40</v>
      </c>
      <c r="I117" s="3" t="str">
        <f>IF(AND(E117&lt;&gt;"Unattached",E117&lt;&gt;""),COUNTIF($E$1:$E117,$E117),"")</f>
        <v/>
      </c>
      <c r="K117" s="10" t="str">
        <f>IF(AND(X117="M",H117&lt;4,NOT(F117="M15")),MAX(K$2:K116)+1,IF($F117="MS",MAX(K$2:K116)+1,""))</f>
        <v/>
      </c>
      <c r="L117" s="10" t="str">
        <f>IF(AND($F117="M40",K117=""),MAX(L$2:L116)+1,"")</f>
        <v/>
      </c>
      <c r="M117" s="10" t="str">
        <f>IF(AND($F117="M50",K117=""),MAX(M$2:M116)+1,"")</f>
        <v/>
      </c>
      <c r="N117" s="10" t="str">
        <f>IF(AND($F117="M60",K117=""),MAX(N$2:N116)+1,"")</f>
        <v/>
      </c>
      <c r="O117" s="10" t="str">
        <f>IF(AND($F117="M70",K117=""),MAX(O$2:O116)+1,"")</f>
        <v/>
      </c>
      <c r="P117" s="10">
        <f>IF(AND(X117="F",H117&lt;4,NOT(F117="W15")),MAX(P$2:P116)+1,IF($F117="WS",MAX(P$2:P116)+1,""))</f>
        <v>25</v>
      </c>
      <c r="Q117" s="10" t="str">
        <f>IF(AND($F117="W40",P117=""),MAX(Q$2:Q116)+1,"")</f>
        <v/>
      </c>
      <c r="R117" s="10" t="str">
        <f>IF(AND($F117="W50",P117=""),MAX(R$2:R116)+1,"")</f>
        <v/>
      </c>
      <c r="S117" s="10" t="str">
        <f>IF(AND($F117="W60",P117=""),MAX(S$2:S116)+1,"")</f>
        <v/>
      </c>
      <c r="T117" s="10" t="str">
        <f>IF(AND($F117="W70",P117=""),MAX(T$2:T116)+1,"")</f>
        <v/>
      </c>
      <c r="U117" s="10" t="str">
        <f>IF($F117="M15",MAX(U$2:U116)+1,"")</f>
        <v/>
      </c>
      <c r="V117" s="10" t="str">
        <f>IF($F117="W15",MAX(V$2:V116)+1,"")</f>
        <v/>
      </c>
      <c r="X117" s="11" t="str">
        <f>IF(ISBLANK(B117),"",VLOOKUP(B117,Register!$A$1:$G$351,6,FALSE))</f>
        <v>F</v>
      </c>
    </row>
    <row r="118" spans="1:24" ht="12">
      <c r="A118" s="3">
        <f t="shared" si="1"/>
        <v>117</v>
      </c>
      <c r="B118" s="3">
        <v>114</v>
      </c>
      <c r="C118" s="27">
        <v>43.58</v>
      </c>
      <c r="D118" s="3" t="str">
        <f>IF(B118="","",VLOOKUP(B118,Register!$A$1:$G$351,2,FALSE)&amp;" "&amp;VLOOKUP(B118,Register!$A$1:$G$351,3,FALSE))</f>
        <v>Martin Fryer</v>
      </c>
      <c r="E118" s="3" t="str">
        <f>IF(ISBLANK(B118),"",VLOOKUP(B118,Register!$A$1:$G$351,4,FALSE))</f>
        <v>Promenade Plodders</v>
      </c>
      <c r="F118" s="5" t="str">
        <f>IF(ISBLANK(B118),"",VLOOKUP(B118,Register!$A$1:$G$351,5,FALSE))</f>
        <v>M50</v>
      </c>
      <c r="G118" s="3">
        <f>IF($F118&lt;&gt;"",COUNTIF($F$2:$F118,$F118),"")</f>
        <v>13</v>
      </c>
      <c r="H118" s="3">
        <f>IF(X118="","",COUNTIF($X$1:$X118,X118))</f>
        <v>77</v>
      </c>
      <c r="I118" s="3">
        <f>IF(AND(E118&lt;&gt;"Unattached",E118&lt;&gt;""),COUNTIF($E$1:$E118,$E118),"")</f>
        <v>2</v>
      </c>
      <c r="K118" s="10" t="str">
        <f>IF(AND(X118="M",H118&lt;4,NOT(F118="M15")),MAX(K$2:K117)+1,IF($F118="MS",MAX(K$2:K117)+1,""))</f>
        <v/>
      </c>
      <c r="L118" s="10" t="str">
        <f>IF(AND($F118="M40",K118=""),MAX(L$2:L117)+1,"")</f>
        <v/>
      </c>
      <c r="M118" s="10">
        <f>IF(AND($F118="M50",K118=""),MAX(M$2:M117)+1,"")</f>
        <v>13</v>
      </c>
      <c r="N118" s="10" t="str">
        <f>IF(AND($F118="M60",K118=""),MAX(N$2:N117)+1,"")</f>
        <v/>
      </c>
      <c r="O118" s="10" t="str">
        <f>IF(AND($F118="M70",K118=""),MAX(O$2:O117)+1,"")</f>
        <v/>
      </c>
      <c r="P118" s="10" t="str">
        <f>IF(AND(X118="F",H118&lt;4,NOT(F118="W15")),MAX(P$2:P117)+1,IF($F118="WS",MAX(P$2:P117)+1,""))</f>
        <v/>
      </c>
      <c r="Q118" s="10" t="str">
        <f>IF(AND($F118="W40",P118=""),MAX(Q$2:Q117)+1,"")</f>
        <v/>
      </c>
      <c r="R118" s="10" t="str">
        <f>IF(AND($F118="W50",P118=""),MAX(R$2:R117)+1,"")</f>
        <v/>
      </c>
      <c r="S118" s="10" t="str">
        <f>IF(AND($F118="W60",P118=""),MAX(S$2:S117)+1,"")</f>
        <v/>
      </c>
      <c r="T118" s="10" t="str">
        <f>IF(AND($F118="W70",P118=""),MAX(T$2:T117)+1,"")</f>
        <v/>
      </c>
      <c r="U118" s="10" t="str">
        <f>IF($F118="M15",MAX(U$2:U117)+1,"")</f>
        <v/>
      </c>
      <c r="V118" s="10" t="str">
        <f>IF($F118="W15",MAX(V$2:V117)+1,"")</f>
        <v/>
      </c>
      <c r="X118" s="11" t="str">
        <f>IF(ISBLANK(B118),"",VLOOKUP(B118,Register!$A$1:$G$351,6,FALSE))</f>
        <v>M</v>
      </c>
    </row>
    <row r="119" spans="1:24" ht="12">
      <c r="A119" s="3">
        <f t="shared" si="1"/>
        <v>118</v>
      </c>
      <c r="B119" s="3">
        <v>252</v>
      </c>
      <c r="C119" s="27">
        <v>43.58</v>
      </c>
      <c r="D119" s="3" t="str">
        <f>IF(B119="","",VLOOKUP(B119,Register!$A$1:$G$351,2,FALSE)&amp;" "&amp;VLOOKUP(B119,Register!$A$1:$G$351,3,FALSE))</f>
        <v>Sarah Burr</v>
      </c>
      <c r="E119" s="3" t="str">
        <f>IF(ISBLANK(B119),"",VLOOKUP(B119,Register!$A$1:$G$351,4,FALSE))</f>
        <v>Havant AC</v>
      </c>
      <c r="F119" s="5" t="str">
        <f>IF(ISBLANK(B119),"",VLOOKUP(B119,Register!$A$1:$G$351,5,FALSE))</f>
        <v>W40</v>
      </c>
      <c r="G119" s="3">
        <f>IF($F119&lt;&gt;"",COUNTIF($F$2:$F119,$F119),"")</f>
        <v>10</v>
      </c>
      <c r="H119" s="3">
        <f>IF(X119="","",COUNTIF($X$1:$X119,X119))</f>
        <v>41</v>
      </c>
      <c r="I119" s="3">
        <f>IF(AND(E119&lt;&gt;"Unattached",E119&lt;&gt;""),COUNTIF($E$1:$E119,$E119),"")</f>
        <v>5</v>
      </c>
      <c r="K119" s="10" t="str">
        <f>IF(AND(X119="M",H119&lt;4,NOT(F119="M15")),MAX(K$2:K118)+1,IF($F119="MS",MAX(K$2:K118)+1,""))</f>
        <v/>
      </c>
      <c r="L119" s="10" t="str">
        <f>IF(AND($F119="M40",K119=""),MAX(L$2:L118)+1,"")</f>
        <v/>
      </c>
      <c r="M119" s="10" t="str">
        <f>IF(AND($F119="M50",K119=""),MAX(M$2:M118)+1,"")</f>
        <v/>
      </c>
      <c r="N119" s="10" t="str">
        <f>IF(AND($F119="M60",K119=""),MAX(N$2:N118)+1,"")</f>
        <v/>
      </c>
      <c r="O119" s="10" t="str">
        <f>IF(AND($F119="M70",K119=""),MAX(O$2:O118)+1,"")</f>
        <v/>
      </c>
      <c r="P119" s="10" t="str">
        <f>IF(AND(X119="F",H119&lt;4,NOT(F119="W15")),MAX(P$2:P118)+1,IF($F119="WS",MAX(P$2:P118)+1,""))</f>
        <v/>
      </c>
      <c r="Q119" s="10">
        <f>IF(AND($F119="W40",P119=""),MAX(Q$2:Q118)+1,"")</f>
        <v>10</v>
      </c>
      <c r="R119" s="10" t="str">
        <f>IF(AND($F119="W50",P119=""),MAX(R$2:R118)+1,"")</f>
        <v/>
      </c>
      <c r="S119" s="10" t="str">
        <f>IF(AND($F119="W60",P119=""),MAX(S$2:S118)+1,"")</f>
        <v/>
      </c>
      <c r="T119" s="10" t="str">
        <f>IF(AND($F119="W70",P119=""),MAX(T$2:T118)+1,"")</f>
        <v/>
      </c>
      <c r="U119" s="10" t="str">
        <f>IF($F119="M15",MAX(U$2:U118)+1,"")</f>
        <v/>
      </c>
      <c r="V119" s="10" t="str">
        <f>IF($F119="W15",MAX(V$2:V118)+1,"")</f>
        <v/>
      </c>
      <c r="X119" s="11" t="str">
        <f>IF(ISBLANK(B119),"",VLOOKUP(B119,Register!$A$1:$G$351,6,FALSE))</f>
        <v>F</v>
      </c>
    </row>
    <row r="120" spans="1:24" ht="12">
      <c r="A120" s="3">
        <f t="shared" si="1"/>
        <v>119</v>
      </c>
      <c r="B120" s="3">
        <v>69</v>
      </c>
      <c r="C120" s="27">
        <v>44</v>
      </c>
      <c r="D120" s="3" t="str">
        <f>IF(B120="","",VLOOKUP(B120,Register!$A$1:$G$351,2,FALSE)&amp;" "&amp;VLOOKUP(B120,Register!$A$1:$G$351,3,FALSE))</f>
        <v>Sara Wareham</v>
      </c>
      <c r="E120" s="3" t="str">
        <f>IF(ISBLANK(B120),"",VLOOKUP(B120,Register!$A$1:$G$351,4,FALSE))</f>
        <v>Chichester Runners</v>
      </c>
      <c r="F120" s="5" t="str">
        <f>IF(ISBLANK(B120),"",VLOOKUP(B120,Register!$A$1:$G$351,5,FALSE))</f>
        <v>WS</v>
      </c>
      <c r="G120" s="3">
        <f>IF($F120&lt;&gt;"",COUNTIF($F$2:$F120,$F120),"")</f>
        <v>26</v>
      </c>
      <c r="H120" s="3">
        <f>IF(X120="","",COUNTIF($X$1:$X120,X120))</f>
        <v>42</v>
      </c>
      <c r="I120" s="3">
        <f>IF(AND(E120&lt;&gt;"Unattached",E120&lt;&gt;""),COUNTIF($E$1:$E120,$E120),"")</f>
        <v>3</v>
      </c>
      <c r="K120" s="10" t="str">
        <f>IF(AND(X120="M",H120&lt;4,NOT(F120="M15")),MAX(K$2:K119)+1,IF($F120="MS",MAX(K$2:K119)+1,""))</f>
        <v/>
      </c>
      <c r="L120" s="10" t="str">
        <f>IF(AND($F120="M40",K120=""),MAX(L$2:L119)+1,"")</f>
        <v/>
      </c>
      <c r="M120" s="10" t="str">
        <f>IF(AND($F120="M50",K120=""),MAX(M$2:M119)+1,"")</f>
        <v/>
      </c>
      <c r="N120" s="10" t="str">
        <f>IF(AND($F120="M60",K120=""),MAX(N$2:N119)+1,"")</f>
        <v/>
      </c>
      <c r="O120" s="10" t="str">
        <f>IF(AND($F120="M70",K120=""),MAX(O$2:O119)+1,"")</f>
        <v/>
      </c>
      <c r="P120" s="10">
        <f>IF(AND(X120="F",H120&lt;4,NOT(F120="W15")),MAX(P$2:P119)+1,IF($F120="WS",MAX(P$2:P119)+1,""))</f>
        <v>26</v>
      </c>
      <c r="Q120" s="10" t="str">
        <f>IF(AND($F120="W40",P120=""),MAX(Q$2:Q119)+1,"")</f>
        <v/>
      </c>
      <c r="R120" s="10" t="str">
        <f>IF(AND($F120="W50",P120=""),MAX(R$2:R119)+1,"")</f>
        <v/>
      </c>
      <c r="S120" s="10" t="str">
        <f>IF(AND($F120="W60",P120=""),MAX(S$2:S119)+1,"")</f>
        <v/>
      </c>
      <c r="T120" s="10" t="str">
        <f>IF(AND($F120="W70",P120=""),MAX(T$2:T119)+1,"")</f>
        <v/>
      </c>
      <c r="U120" s="10" t="str">
        <f>IF($F120="M15",MAX(U$2:U119)+1,"")</f>
        <v/>
      </c>
      <c r="V120" s="10" t="str">
        <f>IF($F120="W15",MAX(V$2:V119)+1,"")</f>
        <v/>
      </c>
      <c r="X120" s="11" t="str">
        <f>IF(ISBLANK(B120),"",VLOOKUP(B120,Register!$A$1:$G$351,6,FALSE))</f>
        <v>F</v>
      </c>
    </row>
    <row r="121" spans="1:24" ht="12">
      <c r="A121" s="3">
        <f t="shared" si="1"/>
        <v>120</v>
      </c>
      <c r="B121" s="3">
        <v>75</v>
      </c>
      <c r="C121" s="27">
        <v>44.29</v>
      </c>
      <c r="D121" s="3" t="str">
        <f>IF(B121="","",VLOOKUP(B121,Register!$A$1:$G$351,2,FALSE)&amp;" "&amp;VLOOKUP(B121,Register!$A$1:$G$351,3,FALSE))</f>
        <v>John Gallagher</v>
      </c>
      <c r="E121" s="3" t="str">
        <f>IF(ISBLANK(B121),"",VLOOKUP(B121,Register!$A$1:$G$351,4,FALSE))</f>
        <v>Victory AC</v>
      </c>
      <c r="F121" s="5" t="str">
        <f>IF(ISBLANK(B121),"",VLOOKUP(B121,Register!$A$1:$G$351,5,FALSE))</f>
        <v>M70</v>
      </c>
      <c r="G121" s="3">
        <f>IF($F121&lt;&gt;"",COUNTIF($F$2:$F121,$F121),"")</f>
        <v>1</v>
      </c>
      <c r="H121" s="3">
        <f>IF(X121="","",COUNTIF($X$1:$X121,X121))</f>
        <v>78</v>
      </c>
      <c r="I121" s="3">
        <f>IF(AND(E121&lt;&gt;"Unattached",E121&lt;&gt;""),COUNTIF($E$1:$E121,$E121),"")</f>
        <v>15</v>
      </c>
      <c r="K121" s="10" t="str">
        <f>IF(AND(X121="M",H121&lt;4,NOT(F121="M15")),MAX(K$2:K120)+1,IF($F121="MS",MAX(K$2:K120)+1,""))</f>
        <v/>
      </c>
      <c r="L121" s="10" t="str">
        <f>IF(AND($F121="M40",K121=""),MAX(L$2:L120)+1,"")</f>
        <v/>
      </c>
      <c r="M121" s="10" t="str">
        <f>IF(AND($F121="M50",K121=""),MAX(M$2:M120)+1,"")</f>
        <v/>
      </c>
      <c r="N121" s="10" t="str">
        <f>IF(AND($F121="M60",K121=""),MAX(N$2:N120)+1,"")</f>
        <v/>
      </c>
      <c r="O121" s="10">
        <f>IF(AND($F121="M70",K121=""),MAX(O$2:O120)+1,"")</f>
        <v>1</v>
      </c>
      <c r="P121" s="10" t="str">
        <f>IF(AND(X121="F",H121&lt;4,NOT(F121="W15")),MAX(P$2:P120)+1,IF($F121="WS",MAX(P$2:P120)+1,""))</f>
        <v/>
      </c>
      <c r="Q121" s="10" t="str">
        <f>IF(AND($F121="W40",P121=""),MAX(Q$2:Q120)+1,"")</f>
        <v/>
      </c>
      <c r="R121" s="10" t="str">
        <f>IF(AND($F121="W50",P121=""),MAX(R$2:R120)+1,"")</f>
        <v/>
      </c>
      <c r="S121" s="10" t="str">
        <f>IF(AND($F121="W60",P121=""),MAX(S$2:S120)+1,"")</f>
        <v/>
      </c>
      <c r="T121" s="10" t="str">
        <f>IF(AND($F121="W70",P121=""),MAX(T$2:T120)+1,"")</f>
        <v/>
      </c>
      <c r="U121" s="10" t="str">
        <f>IF($F121="M15",MAX(U$2:U120)+1,"")</f>
        <v/>
      </c>
      <c r="V121" s="10" t="str">
        <f>IF($F121="W15",MAX(V$2:V120)+1,"")</f>
        <v/>
      </c>
      <c r="X121" s="11" t="str">
        <f>IF(ISBLANK(B121),"",VLOOKUP(B121,Register!$A$1:$G$351,6,FALSE))</f>
        <v>M</v>
      </c>
    </row>
    <row r="122" spans="1:24" ht="12">
      <c r="A122" s="3">
        <f t="shared" si="1"/>
        <v>121</v>
      </c>
      <c r="B122" s="3">
        <v>174</v>
      </c>
      <c r="C122" s="27">
        <v>44.56</v>
      </c>
      <c r="D122" s="3" t="str">
        <f>IF(B122="","",VLOOKUP(B122,Register!$A$1:$G$351,2,FALSE)&amp;" "&amp;VLOOKUP(B122,Register!$A$1:$G$351,3,FALSE))</f>
        <v>Kevin Farrell</v>
      </c>
      <c r="E122" s="3" t="str">
        <f>IF(ISBLANK(B122),"",VLOOKUP(B122,Register!$A$1:$G$351,4,FALSE))</f>
        <v>Chichester Runners</v>
      </c>
      <c r="F122" s="5" t="str">
        <f>IF(ISBLANK(B122),"",VLOOKUP(B122,Register!$A$1:$G$351,5,FALSE))</f>
        <v>M40</v>
      </c>
      <c r="G122" s="3">
        <f>IF($F122&lt;&gt;"",COUNTIF($F$2:$F122,$F122),"")</f>
        <v>24</v>
      </c>
      <c r="H122" s="3">
        <f>IF(X122="","",COUNTIF($X$1:$X122,X122))</f>
        <v>79</v>
      </c>
      <c r="I122" s="3">
        <f>IF(AND(E122&lt;&gt;"Unattached",E122&lt;&gt;""),COUNTIF($E$1:$E122,$E122),"")</f>
        <v>4</v>
      </c>
      <c r="K122" s="10" t="str">
        <f>IF(AND(X122="M",H122&lt;4,NOT(F122="M15")),MAX(K$2:K121)+1,IF($F122="MS",MAX(K$2:K121)+1,""))</f>
        <v/>
      </c>
      <c r="L122" s="10">
        <f>IF(AND($F122="M40",K122=""),MAX(L$2:L121)+1,"")</f>
        <v>23</v>
      </c>
      <c r="M122" s="10" t="str">
        <f>IF(AND($F122="M50",K122=""),MAX(M$2:M121)+1,"")</f>
        <v/>
      </c>
      <c r="N122" s="10" t="str">
        <f>IF(AND($F122="M60",K122=""),MAX(N$2:N121)+1,"")</f>
        <v/>
      </c>
      <c r="O122" s="10" t="str">
        <f>IF(AND($F122="M70",K122=""),MAX(O$2:O121)+1,"")</f>
        <v/>
      </c>
      <c r="P122" s="10" t="str">
        <f>IF(AND(X122="F",H122&lt;4,NOT(F122="W15")),MAX(P$2:P121)+1,IF($F122="WS",MAX(P$2:P121)+1,""))</f>
        <v/>
      </c>
      <c r="Q122" s="10" t="str">
        <f>IF(AND($F122="W40",P122=""),MAX(Q$2:Q121)+1,"")</f>
        <v/>
      </c>
      <c r="R122" s="10" t="str">
        <f>IF(AND($F122="W50",P122=""),MAX(R$2:R121)+1,"")</f>
        <v/>
      </c>
      <c r="S122" s="10" t="str">
        <f>IF(AND($F122="W60",P122=""),MAX(S$2:S121)+1,"")</f>
        <v/>
      </c>
      <c r="T122" s="10" t="str">
        <f>IF(AND($F122="W70",P122=""),MAX(T$2:T121)+1,"")</f>
        <v/>
      </c>
      <c r="U122" s="10" t="str">
        <f>IF($F122="M15",MAX(U$2:U121)+1,"")</f>
        <v/>
      </c>
      <c r="V122" s="10" t="str">
        <f>IF($F122="W15",MAX(V$2:V121)+1,"")</f>
        <v/>
      </c>
      <c r="X122" s="11" t="str">
        <f>IF(ISBLANK(B122),"",VLOOKUP(B122,Register!$A$1:$G$351,6,FALSE))</f>
        <v>M</v>
      </c>
    </row>
    <row r="123" spans="1:24" ht="12">
      <c r="A123" s="3">
        <f t="shared" si="1"/>
        <v>122</v>
      </c>
      <c r="B123" s="3">
        <v>327</v>
      </c>
      <c r="C123" s="27">
        <v>44.58</v>
      </c>
      <c r="D123" s="3" t="str">
        <f>IF(B123="","",VLOOKUP(B123,Register!$A$1:$G$351,2,FALSE)&amp;" "&amp;VLOOKUP(B123,Register!$A$1:$G$351,3,FALSE))</f>
        <v>Emma Robinson</v>
      </c>
      <c r="E123" s="3" t="str">
        <f>IF(ISBLANK(B123),"",VLOOKUP(B123,Register!$A$1:$G$351,4,FALSE))</f>
        <v>Gosport RR</v>
      </c>
      <c r="F123" s="5" t="str">
        <f>IF(ISBLANK(B123),"",VLOOKUP(B123,Register!$A$1:$G$351,5,FALSE))</f>
        <v>WS</v>
      </c>
      <c r="G123" s="3">
        <f>IF($F123&lt;&gt;"",COUNTIF($F$2:$F123,$F123),"")</f>
        <v>27</v>
      </c>
      <c r="H123" s="3">
        <f>IF(X123="","",COUNTIF($X$1:$X123,X123))</f>
        <v>43</v>
      </c>
      <c r="I123" s="3">
        <f>IF(AND(E123&lt;&gt;"Unattached",E123&lt;&gt;""),COUNTIF($E$1:$E123,$E123),"")</f>
        <v>7</v>
      </c>
      <c r="K123" s="10" t="str">
        <f>IF(AND(X123="M",H123&lt;4,NOT(F123="M15")),MAX(K$2:K122)+1,IF($F123="MS",MAX(K$2:K122)+1,""))</f>
        <v/>
      </c>
      <c r="L123" s="10" t="str">
        <f>IF(AND($F123="M40",K123=""),MAX(L$2:L122)+1,"")</f>
        <v/>
      </c>
      <c r="M123" s="10" t="str">
        <f>IF(AND($F123="M50",K123=""),MAX(M$2:M122)+1,"")</f>
        <v/>
      </c>
      <c r="N123" s="10" t="str">
        <f>IF(AND($F123="M60",K123=""),MAX(N$2:N122)+1,"")</f>
        <v/>
      </c>
      <c r="O123" s="10" t="str">
        <f>IF(AND($F123="M70",K123=""),MAX(O$2:O122)+1,"")</f>
        <v/>
      </c>
      <c r="P123" s="10">
        <f>IF(AND(X123="F",H123&lt;4,NOT(F123="W15")),MAX(P$2:P122)+1,IF($F123="WS",MAX(P$2:P122)+1,""))</f>
        <v>27</v>
      </c>
      <c r="Q123" s="10" t="str">
        <f>IF(AND($F123="W40",P123=""),MAX(Q$2:Q122)+1,"")</f>
        <v/>
      </c>
      <c r="R123" s="10" t="str">
        <f>IF(AND($F123="W50",P123=""),MAX(R$2:R122)+1,"")</f>
        <v/>
      </c>
      <c r="S123" s="10" t="str">
        <f>IF(AND($F123="W60",P123=""),MAX(S$2:S122)+1,"")</f>
        <v/>
      </c>
      <c r="T123" s="10" t="str">
        <f>IF(AND($F123="W70",P123=""),MAX(T$2:T122)+1,"")</f>
        <v/>
      </c>
      <c r="U123" s="10" t="str">
        <f>IF($F123="M15",MAX(U$2:U122)+1,"")</f>
        <v/>
      </c>
      <c r="V123" s="10" t="str">
        <f>IF($F123="W15",MAX(V$2:V122)+1,"")</f>
        <v/>
      </c>
      <c r="X123" s="11" t="str">
        <f>IF(ISBLANK(B123),"",VLOOKUP(B123,Register!$A$1:$G$351,6,FALSE))</f>
        <v>F</v>
      </c>
    </row>
    <row r="124" spans="1:24" ht="12">
      <c r="A124" s="3">
        <f t="shared" si="1"/>
        <v>123</v>
      </c>
      <c r="B124" s="3">
        <v>335</v>
      </c>
      <c r="C124" s="27">
        <v>45.08</v>
      </c>
      <c r="D124" s="3" t="str">
        <f>IF(B124="","",VLOOKUP(B124,Register!$A$1:$G$351,2,FALSE)&amp;" "&amp;VLOOKUP(B124,Register!$A$1:$G$351,3,FALSE))</f>
        <v>Sandra Humphrey</v>
      </c>
      <c r="E124" s="3" t="str">
        <f>IF(ISBLANK(B124),"",VLOOKUP(B124,Register!$A$1:$G$351,4,FALSE))</f>
        <v>Liss Runners</v>
      </c>
      <c r="F124" s="5" t="str">
        <f>IF(ISBLANK(B124),"",VLOOKUP(B124,Register!$A$1:$G$351,5,FALSE))</f>
        <v>W50</v>
      </c>
      <c r="G124" s="3">
        <f>IF($F124&lt;&gt;"",COUNTIF($F$2:$F124,$F124),"")</f>
        <v>6</v>
      </c>
      <c r="H124" s="3">
        <f>IF(X124="","",COUNTIF($X$1:$X124,X124))</f>
        <v>44</v>
      </c>
      <c r="I124" s="3">
        <f>IF(AND(E124&lt;&gt;"Unattached",E124&lt;&gt;""),COUNTIF($E$1:$E124,$E124),"")</f>
        <v>2</v>
      </c>
      <c r="K124" s="10" t="str">
        <f>IF(AND(X124="M",H124&lt;4,NOT(F124="M15")),MAX(K$2:K123)+1,IF($F124="MS",MAX(K$2:K123)+1,""))</f>
        <v/>
      </c>
      <c r="L124" s="10" t="str">
        <f>IF(AND($F124="M40",K124=""),MAX(L$2:L123)+1,"")</f>
        <v/>
      </c>
      <c r="M124" s="10" t="str">
        <f>IF(AND($F124="M50",K124=""),MAX(M$2:M123)+1,"")</f>
        <v/>
      </c>
      <c r="N124" s="10" t="str">
        <f>IF(AND($F124="M60",K124=""),MAX(N$2:N123)+1,"")</f>
        <v/>
      </c>
      <c r="O124" s="10" t="str">
        <f>IF(AND($F124="M70",K124=""),MAX(O$2:O123)+1,"")</f>
        <v/>
      </c>
      <c r="P124" s="10" t="str">
        <f>IF(AND(X124="F",H124&lt;4,NOT(F124="W15")),MAX(P$2:P123)+1,IF($F124="WS",MAX(P$2:P123)+1,""))</f>
        <v/>
      </c>
      <c r="Q124" s="10" t="str">
        <f>IF(AND($F124="W40",P124=""),MAX(Q$2:Q123)+1,"")</f>
        <v/>
      </c>
      <c r="R124" s="10">
        <f>IF(AND($F124="W50",P124=""),MAX(R$2:R123)+1,"")</f>
        <v>6</v>
      </c>
      <c r="S124" s="10" t="str">
        <f>IF(AND($F124="W60",P124=""),MAX(S$2:S123)+1,"")</f>
        <v/>
      </c>
      <c r="T124" s="10" t="str">
        <f>IF(AND($F124="W70",P124=""),MAX(T$2:T123)+1,"")</f>
        <v/>
      </c>
      <c r="U124" s="10" t="str">
        <f>IF($F124="M15",MAX(U$2:U123)+1,"")</f>
        <v/>
      </c>
      <c r="V124" s="10" t="str">
        <f>IF($F124="W15",MAX(V$2:V123)+1,"")</f>
        <v/>
      </c>
      <c r="X124" s="11" t="str">
        <f>IF(ISBLANK(B124),"",VLOOKUP(B124,Register!$A$1:$G$351,6,FALSE))</f>
        <v>F</v>
      </c>
    </row>
    <row r="125" spans="1:24" ht="12">
      <c r="A125" s="3">
        <f t="shared" si="1"/>
        <v>124</v>
      </c>
      <c r="B125" s="3">
        <v>209</v>
      </c>
      <c r="C125" s="27">
        <v>45.13</v>
      </c>
      <c r="D125" s="3" t="str">
        <f>IF(B125="","",VLOOKUP(B125,Register!$A$1:$G$351,2,FALSE)&amp;" "&amp;VLOOKUP(B125,Register!$A$1:$G$351,3,FALSE))</f>
        <v>Becki Wimsett</v>
      </c>
      <c r="E125" s="3" t="str">
        <f>IF(ISBLANK(B125),"",VLOOKUP(B125,Register!$A$1:$G$351,4,FALSE))</f>
        <v>Denmead Striders</v>
      </c>
      <c r="F125" s="5" t="str">
        <f>IF(ISBLANK(B125),"",VLOOKUP(B125,Register!$A$1:$G$351,5,FALSE))</f>
        <v>WS</v>
      </c>
      <c r="G125" s="3">
        <f>IF($F125&lt;&gt;"",COUNTIF($F$2:$F125,$F125),"")</f>
        <v>28</v>
      </c>
      <c r="H125" s="3">
        <f>IF(X125="","",COUNTIF($X$1:$X125,X125))</f>
        <v>45</v>
      </c>
      <c r="I125" s="3">
        <f>IF(AND(E125&lt;&gt;"Unattached",E125&lt;&gt;""),COUNTIF($E$1:$E125,$E125),"")</f>
        <v>20</v>
      </c>
      <c r="K125" s="10" t="str">
        <f>IF(AND(X125="M",H125&lt;4,NOT(F125="M15")),MAX(K$2:K124)+1,IF($F125="MS",MAX(K$2:K124)+1,""))</f>
        <v/>
      </c>
      <c r="L125" s="10" t="str">
        <f>IF(AND($F125="M40",K125=""),MAX(L$2:L124)+1,"")</f>
        <v/>
      </c>
      <c r="M125" s="10" t="str">
        <f>IF(AND($F125="M50",K125=""),MAX(M$2:M124)+1,"")</f>
        <v/>
      </c>
      <c r="N125" s="10" t="str">
        <f>IF(AND($F125="M60",K125=""),MAX(N$2:N124)+1,"")</f>
        <v/>
      </c>
      <c r="O125" s="10" t="str">
        <f>IF(AND($F125="M70",K125=""),MAX(O$2:O124)+1,"")</f>
        <v/>
      </c>
      <c r="P125" s="10">
        <f>IF(AND(X125="F",H125&lt;4,NOT(F125="W15")),MAX(P$2:P124)+1,IF($F125="WS",MAX(P$2:P124)+1,""))</f>
        <v>28</v>
      </c>
      <c r="Q125" s="10" t="str">
        <f>IF(AND($F125="W40",P125=""),MAX(Q$2:Q124)+1,"")</f>
        <v/>
      </c>
      <c r="R125" s="10" t="str">
        <f>IF(AND($F125="W50",P125=""),MAX(R$2:R124)+1,"")</f>
        <v/>
      </c>
      <c r="S125" s="10" t="str">
        <f>IF(AND($F125="W60",P125=""),MAX(S$2:S124)+1,"")</f>
        <v/>
      </c>
      <c r="T125" s="10" t="str">
        <f>IF(AND($F125="W70",P125=""),MAX(T$2:T124)+1,"")</f>
        <v/>
      </c>
      <c r="U125" s="10" t="str">
        <f>IF($F125="M15",MAX(U$2:U124)+1,"")</f>
        <v/>
      </c>
      <c r="V125" s="10" t="str">
        <f>IF($F125="W15",MAX(V$2:V124)+1,"")</f>
        <v/>
      </c>
      <c r="X125" s="11" t="str">
        <f>IF(ISBLANK(B125),"",VLOOKUP(B125,Register!$A$1:$G$351,6,FALSE))</f>
        <v>F</v>
      </c>
    </row>
    <row r="126" spans="1:24" ht="12">
      <c r="A126" s="3">
        <f t="shared" si="1"/>
        <v>125</v>
      </c>
      <c r="B126" s="3">
        <v>270</v>
      </c>
      <c r="C126" s="27">
        <v>45.19</v>
      </c>
      <c r="D126" s="3" t="str">
        <f>IF(B126="","",VLOOKUP(B126,Register!$A$1:$G$351,2,FALSE)&amp;" "&amp;VLOOKUP(B126,Register!$A$1:$G$351,3,FALSE))</f>
        <v>Gary Lomas</v>
      </c>
      <c r="E126" s="3" t="str">
        <f>IF(ISBLANK(B126),"",VLOOKUP(B126,Register!$A$1:$G$351,4,FALSE))</f>
        <v>Liss Runners</v>
      </c>
      <c r="F126" s="5" t="str">
        <f>IF(ISBLANK(B126),"",VLOOKUP(B126,Register!$A$1:$G$351,5,FALSE))</f>
        <v>M50</v>
      </c>
      <c r="G126" s="3">
        <f>IF($F126&lt;&gt;"",COUNTIF($F$2:$F126,$F126),"")</f>
        <v>14</v>
      </c>
      <c r="H126" s="3">
        <f>IF(X126="","",COUNTIF($X$1:$X126,X126))</f>
        <v>80</v>
      </c>
      <c r="I126" s="3">
        <f>IF(AND(E126&lt;&gt;"Unattached",E126&lt;&gt;""),COUNTIF($E$1:$E126,$E126),"")</f>
        <v>3</v>
      </c>
      <c r="K126" s="10" t="str">
        <f>IF(AND(X126="M",H126&lt;4,NOT(F126="M15")),MAX(K$2:K125)+1,IF($F126="MS",MAX(K$2:K125)+1,""))</f>
        <v/>
      </c>
      <c r="L126" s="10" t="str">
        <f>IF(AND($F126="M40",K126=""),MAX(L$2:L125)+1,"")</f>
        <v/>
      </c>
      <c r="M126" s="10">
        <f>IF(AND($F126="M50",K126=""),MAX(M$2:M125)+1,"")</f>
        <v>14</v>
      </c>
      <c r="N126" s="10" t="str">
        <f>IF(AND($F126="M60",K126=""),MAX(N$2:N125)+1,"")</f>
        <v/>
      </c>
      <c r="O126" s="10" t="str">
        <f>IF(AND($F126="M70",K126=""),MAX(O$2:O125)+1,"")</f>
        <v/>
      </c>
      <c r="P126" s="10" t="str">
        <f>IF(AND(X126="F",H126&lt;4,NOT(F126="W15")),MAX(P$2:P125)+1,IF($F126="WS",MAX(P$2:P125)+1,""))</f>
        <v/>
      </c>
      <c r="Q126" s="10" t="str">
        <f>IF(AND($F126="W40",P126=""),MAX(Q$2:Q125)+1,"")</f>
        <v/>
      </c>
      <c r="R126" s="10" t="str">
        <f>IF(AND($F126="W50",P126=""),MAX(R$2:R125)+1,"")</f>
        <v/>
      </c>
      <c r="S126" s="10" t="str">
        <f>IF(AND($F126="W60",P126=""),MAX(S$2:S125)+1,"")</f>
        <v/>
      </c>
      <c r="T126" s="10" t="str">
        <f>IF(AND($F126="W70",P126=""),MAX(T$2:T125)+1,"")</f>
        <v/>
      </c>
      <c r="U126" s="10" t="str">
        <f>IF($F126="M15",MAX(U$2:U125)+1,"")</f>
        <v/>
      </c>
      <c r="V126" s="10" t="str">
        <f>IF($F126="W15",MAX(V$2:V125)+1,"")</f>
        <v/>
      </c>
      <c r="X126" s="11" t="str">
        <f>IF(ISBLANK(B126),"",VLOOKUP(B126,Register!$A$1:$G$351,6,FALSE))</f>
        <v>M</v>
      </c>
    </row>
    <row r="127" spans="1:24" ht="12">
      <c r="A127" s="3">
        <f t="shared" si="1"/>
        <v>126</v>
      </c>
      <c r="B127" s="3">
        <v>257</v>
      </c>
      <c r="C127" s="27">
        <v>45.26</v>
      </c>
      <c r="D127" s="3" t="str">
        <f>IF(B127="","",VLOOKUP(B127,Register!$A$1:$G$351,2,FALSE)&amp;" "&amp;VLOOKUP(B127,Register!$A$1:$G$351,3,FALSE))</f>
        <v>Stephen Wroe</v>
      </c>
      <c r="E127" s="3" t="str">
        <f>IF(ISBLANK(B127),"",VLOOKUP(B127,Register!$A$1:$G$351,4,FALSE))</f>
        <v>Pompey Joggers</v>
      </c>
      <c r="F127" s="5" t="str">
        <f>IF(ISBLANK(B127),"",VLOOKUP(B127,Register!$A$1:$G$351,5,FALSE))</f>
        <v>M50</v>
      </c>
      <c r="G127" s="3">
        <f>IF($F127&lt;&gt;"",COUNTIF($F$2:$F127,$F127),"")</f>
        <v>15</v>
      </c>
      <c r="H127" s="3">
        <f>IF(X127="","",COUNTIF($X$1:$X127,X127))</f>
        <v>81</v>
      </c>
      <c r="I127" s="3">
        <f>IF(AND(E127&lt;&gt;"Unattached",E127&lt;&gt;""),COUNTIF($E$1:$E127,$E127),"")</f>
        <v>6</v>
      </c>
      <c r="K127" s="10" t="str">
        <f>IF(AND(X127="M",H127&lt;4,NOT(F127="M15")),MAX(K$2:K126)+1,IF($F127="MS",MAX(K$2:K126)+1,""))</f>
        <v/>
      </c>
      <c r="L127" s="10" t="str">
        <f>IF(AND($F127="M40",K127=""),MAX(L$2:L126)+1,"")</f>
        <v/>
      </c>
      <c r="M127" s="10">
        <f>IF(AND($F127="M50",K127=""),MAX(M$2:M126)+1,"")</f>
        <v>15</v>
      </c>
      <c r="N127" s="10" t="str">
        <f>IF(AND($F127="M60",K127=""),MAX(N$2:N126)+1,"")</f>
        <v/>
      </c>
      <c r="O127" s="10" t="str">
        <f>IF(AND($F127="M70",K127=""),MAX(O$2:O126)+1,"")</f>
        <v/>
      </c>
      <c r="P127" s="10" t="str">
        <f>IF(AND(X127="F",H127&lt;4,NOT(F127="W15")),MAX(P$2:P126)+1,IF($F127="WS",MAX(P$2:P126)+1,""))</f>
        <v/>
      </c>
      <c r="Q127" s="10" t="str">
        <f>IF(AND($F127="W40",P127=""),MAX(Q$2:Q126)+1,"")</f>
        <v/>
      </c>
      <c r="R127" s="10" t="str">
        <f>IF(AND($F127="W50",P127=""),MAX(R$2:R126)+1,"")</f>
        <v/>
      </c>
      <c r="S127" s="10" t="str">
        <f>IF(AND($F127="W60",P127=""),MAX(S$2:S126)+1,"")</f>
        <v/>
      </c>
      <c r="T127" s="10" t="str">
        <f>IF(AND($F127="W70",P127=""),MAX(T$2:T126)+1,"")</f>
        <v/>
      </c>
      <c r="U127" s="10" t="str">
        <f>IF($F127="M15",MAX(U$2:U126)+1,"")</f>
        <v/>
      </c>
      <c r="V127" s="10" t="str">
        <f>IF($F127="W15",MAX(V$2:V126)+1,"")</f>
        <v/>
      </c>
      <c r="X127" s="11" t="str">
        <f>IF(ISBLANK(B127),"",VLOOKUP(B127,Register!$A$1:$G$351,6,FALSE))</f>
        <v>M</v>
      </c>
    </row>
    <row r="128" spans="1:24" ht="12">
      <c r="A128" s="3">
        <f t="shared" si="1"/>
        <v>127</v>
      </c>
      <c r="B128" s="3">
        <v>195</v>
      </c>
      <c r="C128" s="27">
        <v>45.37</v>
      </c>
      <c r="D128" s="3" t="str">
        <f>IF(B128="","",VLOOKUP(B128,Register!$A$1:$G$351,2,FALSE)&amp;" "&amp;VLOOKUP(B128,Register!$A$1:$G$351,3,FALSE))</f>
        <v>Sara Temperton</v>
      </c>
      <c r="E128" s="3" t="str">
        <f>IF(ISBLANK(B128),"",VLOOKUP(B128,Register!$A$1:$G$351,4,FALSE))</f>
        <v>Unattached</v>
      </c>
      <c r="F128" s="5" t="str">
        <f>IF(ISBLANK(B128),"",VLOOKUP(B128,Register!$A$1:$G$351,5,FALSE))</f>
        <v>W40</v>
      </c>
      <c r="G128" s="3">
        <f>IF($F128&lt;&gt;"",COUNTIF($F$2:$F128,$F128),"")</f>
        <v>11</v>
      </c>
      <c r="H128" s="3">
        <f>IF(X128="","",COUNTIF($X$1:$X128,X128))</f>
        <v>46</v>
      </c>
      <c r="I128" s="3" t="str">
        <f>IF(AND(E128&lt;&gt;"Unattached",E128&lt;&gt;""),COUNTIF($E$1:$E128,$E128),"")</f>
        <v/>
      </c>
      <c r="K128" s="10" t="str">
        <f>IF(AND(X128="M",H128&lt;4,NOT(F128="M15")),MAX(K$2:K127)+1,IF($F128="MS",MAX(K$2:K127)+1,""))</f>
        <v/>
      </c>
      <c r="L128" s="10" t="str">
        <f>IF(AND($F128="M40",K128=""),MAX(L$2:L127)+1,"")</f>
        <v/>
      </c>
      <c r="M128" s="10" t="str">
        <f>IF(AND($F128="M50",K128=""),MAX(M$2:M127)+1,"")</f>
        <v/>
      </c>
      <c r="N128" s="10" t="str">
        <f>IF(AND($F128="M60",K128=""),MAX(N$2:N127)+1,"")</f>
        <v/>
      </c>
      <c r="O128" s="10" t="str">
        <f>IF(AND($F128="M70",K128=""),MAX(O$2:O127)+1,"")</f>
        <v/>
      </c>
      <c r="P128" s="10" t="str">
        <f>IF(AND(X128="F",H128&lt;4,NOT(F128="W15")),MAX(P$2:P127)+1,IF($F128="WS",MAX(P$2:P127)+1,""))</f>
        <v/>
      </c>
      <c r="Q128" s="10">
        <f>IF(AND($F128="W40",P128=""),MAX(Q$2:Q127)+1,"")</f>
        <v>11</v>
      </c>
      <c r="R128" s="10" t="str">
        <f>IF(AND($F128="W50",P128=""),MAX(R$2:R127)+1,"")</f>
        <v/>
      </c>
      <c r="S128" s="10" t="str">
        <f>IF(AND($F128="W60",P128=""),MAX(S$2:S127)+1,"")</f>
        <v/>
      </c>
      <c r="T128" s="10" t="str">
        <f>IF(AND($F128="W70",P128=""),MAX(T$2:T127)+1,"")</f>
        <v/>
      </c>
      <c r="U128" s="10" t="str">
        <f>IF($F128="M15",MAX(U$2:U127)+1,"")</f>
        <v/>
      </c>
      <c r="V128" s="10" t="str">
        <f>IF($F128="W15",MAX(V$2:V127)+1,"")</f>
        <v/>
      </c>
      <c r="X128" s="11" t="str">
        <f>IF(ISBLANK(B128),"",VLOOKUP(B128,Register!$A$1:$G$351,6,FALSE))</f>
        <v>F</v>
      </c>
    </row>
    <row r="129" spans="1:24" ht="12">
      <c r="A129" s="3">
        <f t="shared" si="1"/>
        <v>128</v>
      </c>
      <c r="B129" s="3">
        <v>21</v>
      </c>
      <c r="C129" s="27">
        <v>45.46</v>
      </c>
      <c r="D129" s="3" t="str">
        <f>IF(B129="","",VLOOKUP(B129,Register!$A$1:$G$351,2,FALSE)&amp;" "&amp;VLOOKUP(B129,Register!$A$1:$G$351,3,FALSE))</f>
        <v>William Johnston</v>
      </c>
      <c r="E129" s="3" t="str">
        <f>IF(ISBLANK(B129),"",VLOOKUP(B129,Register!$A$1:$G$351,4,FALSE))</f>
        <v>Unattached</v>
      </c>
      <c r="F129" s="5" t="str">
        <f>IF(ISBLANK(B129),"",VLOOKUP(B129,Register!$A$1:$G$351,5,FALSE))</f>
        <v>MS</v>
      </c>
      <c r="G129" s="3">
        <f>IF($F129&lt;&gt;"",COUNTIF($F$2:$F129,$F129),"")</f>
        <v>28</v>
      </c>
      <c r="H129" s="3">
        <f>IF(X129="","",COUNTIF($X$1:$X129,X129))</f>
        <v>82</v>
      </c>
      <c r="I129" s="3" t="str">
        <f>IF(AND(E129&lt;&gt;"Unattached",E129&lt;&gt;""),COUNTIF($E$1:$E129,$E129),"")</f>
        <v/>
      </c>
      <c r="K129" s="10">
        <f>IF(AND(X129="M",H129&lt;4,NOT(F129="M15")),MAX(K$2:K128)+1,IF($F129="MS",MAX(K$2:K128)+1,""))</f>
        <v>29</v>
      </c>
      <c r="L129" s="10" t="str">
        <f>IF(AND($F129="M40",K129=""),MAX(L$2:L128)+1,"")</f>
        <v/>
      </c>
      <c r="M129" s="10" t="str">
        <f>IF(AND($F129="M50",K129=""),MAX(M$2:M128)+1,"")</f>
        <v/>
      </c>
      <c r="N129" s="10" t="str">
        <f>IF(AND($F129="M60",K129=""),MAX(N$2:N128)+1,"")</f>
        <v/>
      </c>
      <c r="O129" s="10" t="str">
        <f>IF(AND($F129="M70",K129=""),MAX(O$2:O128)+1,"")</f>
        <v/>
      </c>
      <c r="P129" s="10" t="str">
        <f>IF(AND(X129="F",H129&lt;4,NOT(F129="W15")),MAX(P$2:P128)+1,IF($F129="WS",MAX(P$2:P128)+1,""))</f>
        <v/>
      </c>
      <c r="Q129" s="10" t="str">
        <f>IF(AND($F129="W40",P129=""),MAX(Q$2:Q128)+1,"")</f>
        <v/>
      </c>
      <c r="R129" s="10" t="str">
        <f>IF(AND($F129="W50",P129=""),MAX(R$2:R128)+1,"")</f>
        <v/>
      </c>
      <c r="S129" s="10" t="str">
        <f>IF(AND($F129="W60",P129=""),MAX(S$2:S128)+1,"")</f>
        <v/>
      </c>
      <c r="T129" s="10" t="str">
        <f>IF(AND($F129="W70",P129=""),MAX(T$2:T128)+1,"")</f>
        <v/>
      </c>
      <c r="U129" s="10" t="str">
        <f>IF($F129="M15",MAX(U$2:U128)+1,"")</f>
        <v/>
      </c>
      <c r="V129" s="10" t="str">
        <f>IF($F129="W15",MAX(V$2:V128)+1,"")</f>
        <v/>
      </c>
      <c r="X129" s="11" t="str">
        <f>IF(ISBLANK(B129),"",VLOOKUP(B129,Register!$A$1:$G$351,6,FALSE))</f>
        <v>M</v>
      </c>
    </row>
    <row r="130" spans="1:24" ht="12">
      <c r="A130" s="3">
        <f t="shared" si="1"/>
        <v>129</v>
      </c>
      <c r="B130" s="3">
        <v>226</v>
      </c>
      <c r="C130" s="27">
        <v>45.52</v>
      </c>
      <c r="D130" s="3" t="str">
        <f>IF(B130="","",VLOOKUP(B130,Register!$A$1:$G$351,2,FALSE)&amp;" "&amp;VLOOKUP(B130,Register!$A$1:$G$351,3,FALSE))</f>
        <v>Anne Cook</v>
      </c>
      <c r="E130" s="3" t="str">
        <f>IF(ISBLANK(B130),"",VLOOKUP(B130,Register!$A$1:$G$351,4,FALSE))</f>
        <v>Unattached</v>
      </c>
      <c r="F130" s="5" t="str">
        <f>IF(ISBLANK(B130),"",VLOOKUP(B130,Register!$A$1:$G$351,5,FALSE))</f>
        <v>W40</v>
      </c>
      <c r="G130" s="3">
        <f>IF($F130&lt;&gt;"",COUNTIF($F$2:$F130,$F130),"")</f>
        <v>12</v>
      </c>
      <c r="H130" s="3">
        <f>IF(X130="","",COUNTIF($X$1:$X130,X130))</f>
        <v>47</v>
      </c>
      <c r="I130" s="3" t="str">
        <f>IF(AND(E130&lt;&gt;"Unattached",E130&lt;&gt;""),COUNTIF($E$1:$E130,$E130),"")</f>
        <v/>
      </c>
      <c r="K130" s="10" t="str">
        <f>IF(AND(X130="M",H130&lt;4,NOT(F130="M15")),MAX(K$2:K129)+1,IF($F130="MS",MAX(K$2:K129)+1,""))</f>
        <v/>
      </c>
      <c r="L130" s="10" t="str">
        <f>IF(AND($F130="M40",K130=""),MAX(L$2:L129)+1,"")</f>
        <v/>
      </c>
      <c r="M130" s="10" t="str">
        <f>IF(AND($F130="M50",K130=""),MAX(M$2:M129)+1,"")</f>
        <v/>
      </c>
      <c r="N130" s="10" t="str">
        <f>IF(AND($F130="M60",K130=""),MAX(N$2:N129)+1,"")</f>
        <v/>
      </c>
      <c r="O130" s="10" t="str">
        <f>IF(AND($F130="M70",K130=""),MAX(O$2:O129)+1,"")</f>
        <v/>
      </c>
      <c r="P130" s="10" t="str">
        <f>IF(AND(X130="F",H130&lt;4,NOT(F130="W15")),MAX(P$2:P129)+1,IF($F130="WS",MAX(P$2:P129)+1,""))</f>
        <v/>
      </c>
      <c r="Q130" s="10">
        <f>IF(AND($F130="W40",P130=""),MAX(Q$2:Q129)+1,"")</f>
        <v>12</v>
      </c>
      <c r="R130" s="10" t="str">
        <f>IF(AND($F130="W50",P130=""),MAX(R$2:R129)+1,"")</f>
        <v/>
      </c>
      <c r="S130" s="10" t="str">
        <f>IF(AND($F130="W60",P130=""),MAX(S$2:S129)+1,"")</f>
        <v/>
      </c>
      <c r="T130" s="10" t="str">
        <f>IF(AND($F130="W70",P130=""),MAX(T$2:T129)+1,"")</f>
        <v/>
      </c>
      <c r="U130" s="10" t="str">
        <f>IF($F130="M15",MAX(U$2:U129)+1,"")</f>
        <v/>
      </c>
      <c r="V130" s="10" t="str">
        <f>IF($F130="W15",MAX(V$2:V129)+1,"")</f>
        <v/>
      </c>
      <c r="X130" s="11" t="str">
        <f>IF(ISBLANK(B130),"",VLOOKUP(B130,Register!$A$1:$G$351,6,FALSE))</f>
        <v>F</v>
      </c>
    </row>
    <row r="131" spans="1:24" ht="12">
      <c r="A131" s="3">
        <f t="shared" si="1"/>
        <v>130</v>
      </c>
      <c r="B131" s="3">
        <v>79</v>
      </c>
      <c r="C131" s="27">
        <v>45.52</v>
      </c>
      <c r="D131" s="3" t="str">
        <f>IF(B131="","",VLOOKUP(B131,Register!$A$1:$G$351,2,FALSE)&amp;" "&amp;VLOOKUP(B131,Register!$A$1:$G$351,3,FALSE))</f>
        <v>Rueban Shilling</v>
      </c>
      <c r="E131" s="3" t="str">
        <f>IF(ISBLANK(B131),"",VLOOKUP(B131,Register!$A$1:$G$351,4,FALSE))</f>
        <v>Gosport RR</v>
      </c>
      <c r="F131" s="5" t="str">
        <f>IF(ISBLANK(B131),"",VLOOKUP(B131,Register!$A$1:$G$351,5,FALSE))</f>
        <v>MS</v>
      </c>
      <c r="G131" s="3">
        <f>IF($F131&lt;&gt;"",COUNTIF($F$2:$F131,$F131),"")</f>
        <v>29</v>
      </c>
      <c r="H131" s="3">
        <f>IF(X131="","",COUNTIF($X$1:$X131,X131))</f>
        <v>83</v>
      </c>
      <c r="I131" s="3">
        <f>IF(AND(E131&lt;&gt;"Unattached",E131&lt;&gt;""),COUNTIF($E$1:$E131,$E131),"")</f>
        <v>8</v>
      </c>
      <c r="K131" s="10">
        <f>IF(AND(X131="M",H131&lt;4,NOT(F131="M15")),MAX(K$2:K130)+1,IF($F131="MS",MAX(K$2:K130)+1,""))</f>
        <v>30</v>
      </c>
      <c r="L131" s="10" t="str">
        <f>IF(AND($F131="M40",K131=""),MAX(L$2:L130)+1,"")</f>
        <v/>
      </c>
      <c r="M131" s="10" t="str">
        <f>IF(AND($F131="M50",K131=""),MAX(M$2:M130)+1,"")</f>
        <v/>
      </c>
      <c r="N131" s="10" t="str">
        <f>IF(AND($F131="M60",K131=""),MAX(N$2:N130)+1,"")</f>
        <v/>
      </c>
      <c r="O131" s="10" t="str">
        <f>IF(AND($F131="M70",K131=""),MAX(O$2:O130)+1,"")</f>
        <v/>
      </c>
      <c r="P131" s="10" t="str">
        <f>IF(AND(X131="F",H131&lt;4,NOT(F131="W15")),MAX(P$2:P130)+1,IF($F131="WS",MAX(P$2:P130)+1,""))</f>
        <v/>
      </c>
      <c r="Q131" s="10" t="str">
        <f>IF(AND($F131="W40",P131=""),MAX(Q$2:Q130)+1,"")</f>
        <v/>
      </c>
      <c r="R131" s="10" t="str">
        <f>IF(AND($F131="W50",P131=""),MAX(R$2:R130)+1,"")</f>
        <v/>
      </c>
      <c r="S131" s="10" t="str">
        <f>IF(AND($F131="W60",P131=""),MAX(S$2:S130)+1,"")</f>
        <v/>
      </c>
      <c r="T131" s="10" t="str">
        <f>IF(AND($F131="W70",P131=""),MAX(T$2:T130)+1,"")</f>
        <v/>
      </c>
      <c r="U131" s="10" t="str">
        <f>IF($F131="M15",MAX(U$2:U130)+1,"")</f>
        <v/>
      </c>
      <c r="V131" s="10" t="str">
        <f>IF($F131="W15",MAX(V$2:V130)+1,"")</f>
        <v/>
      </c>
      <c r="X131" s="11" t="str">
        <f>IF(ISBLANK(B131),"",VLOOKUP(B131,Register!$A$1:$G$351,6,FALSE))</f>
        <v>M</v>
      </c>
    </row>
    <row r="132" spans="1:24" ht="12">
      <c r="A132" s="3">
        <f t="shared" si="1"/>
        <v>131</v>
      </c>
      <c r="B132" s="3">
        <v>113</v>
      </c>
      <c r="C132" s="27">
        <v>46.12</v>
      </c>
      <c r="D132" s="3" t="str">
        <f>IF(B132="","",VLOOKUP(B132,Register!$A$1:$G$351,2,FALSE)&amp;" "&amp;VLOOKUP(B132,Register!$A$1:$G$351,3,FALSE))</f>
        <v>Victoria Parsons</v>
      </c>
      <c r="E132" s="3" t="str">
        <f>IF(ISBLANK(B132),"",VLOOKUP(B132,Register!$A$1:$G$351,4,FALSE))</f>
        <v>Unattached</v>
      </c>
      <c r="F132" s="5" t="str">
        <f>IF(ISBLANK(B132),"",VLOOKUP(B132,Register!$A$1:$G$351,5,FALSE))</f>
        <v>W40</v>
      </c>
      <c r="G132" s="3">
        <f>IF($F132&lt;&gt;"",COUNTIF($F$2:$F132,$F132),"")</f>
        <v>13</v>
      </c>
      <c r="H132" s="3">
        <f>IF(X132="","",COUNTIF($X$1:$X132,X132))</f>
        <v>48</v>
      </c>
      <c r="I132" s="3" t="str">
        <f>IF(AND(E132&lt;&gt;"Unattached",E132&lt;&gt;""),COUNTIF($E$1:$E132,$E132),"")</f>
        <v/>
      </c>
      <c r="K132" s="10" t="str">
        <f>IF(AND(X132="M",H132&lt;4,NOT(F132="M15")),MAX(K$2:K131)+1,IF($F132="MS",MAX(K$2:K131)+1,""))</f>
        <v/>
      </c>
      <c r="L132" s="10" t="str">
        <f>IF(AND($F132="M40",K132=""),MAX(L$2:L131)+1,"")</f>
        <v/>
      </c>
      <c r="M132" s="10" t="str">
        <f>IF(AND($F132="M50",K132=""),MAX(M$2:M131)+1,"")</f>
        <v/>
      </c>
      <c r="N132" s="10" t="str">
        <f>IF(AND($F132="M60",K132=""),MAX(N$2:N131)+1,"")</f>
        <v/>
      </c>
      <c r="O132" s="10" t="str">
        <f>IF(AND($F132="M70",K132=""),MAX(O$2:O131)+1,"")</f>
        <v/>
      </c>
      <c r="P132" s="10" t="str">
        <f>IF(AND(X132="F",H132&lt;4,NOT(F132="W15")),MAX(P$2:P131)+1,IF($F132="WS",MAX(P$2:P131)+1,""))</f>
        <v/>
      </c>
      <c r="Q132" s="10">
        <f>IF(AND($F132="W40",P132=""),MAX(Q$2:Q131)+1,"")</f>
        <v>13</v>
      </c>
      <c r="R132" s="10" t="str">
        <f>IF(AND($F132="W50",P132=""),MAX(R$2:R131)+1,"")</f>
        <v/>
      </c>
      <c r="S132" s="10" t="str">
        <f>IF(AND($F132="W60",P132=""),MAX(S$2:S131)+1,"")</f>
        <v/>
      </c>
      <c r="T132" s="10" t="str">
        <f>IF(AND($F132="W70",P132=""),MAX(T$2:T131)+1,"")</f>
        <v/>
      </c>
      <c r="U132" s="10" t="str">
        <f>IF($F132="M15",MAX(U$2:U131)+1,"")</f>
        <v/>
      </c>
      <c r="V132" s="10" t="str">
        <f>IF($F132="W15",MAX(V$2:V131)+1,"")</f>
        <v/>
      </c>
      <c r="X132" s="11" t="str">
        <f>IF(ISBLANK(B132),"",VLOOKUP(B132,Register!$A$1:$G$351,6,FALSE))</f>
        <v>F</v>
      </c>
    </row>
    <row r="133" spans="1:24" ht="12">
      <c r="A133" s="3">
        <f t="shared" si="1"/>
        <v>132</v>
      </c>
      <c r="B133" s="3">
        <v>53</v>
      </c>
      <c r="C133" s="27">
        <v>46.16</v>
      </c>
      <c r="D133" s="3" t="str">
        <f>IF(B133="","",VLOOKUP(B133,Register!$A$1:$G$351,2,FALSE)&amp;" "&amp;VLOOKUP(B133,Register!$A$1:$G$351,3,FALSE))</f>
        <v>Nick Breach</v>
      </c>
      <c r="E133" s="3" t="str">
        <f>IF(ISBLANK(B133),"",VLOOKUP(B133,Register!$A$1:$G$351,4,FALSE))</f>
        <v>Unattached</v>
      </c>
      <c r="F133" s="5" t="str">
        <f>IF(ISBLANK(B133),"",VLOOKUP(B133,Register!$A$1:$G$351,5,FALSE))</f>
        <v>M50</v>
      </c>
      <c r="G133" s="3">
        <f>IF($F133&lt;&gt;"",COUNTIF($F$2:$F133,$F133),"")</f>
        <v>16</v>
      </c>
      <c r="H133" s="3">
        <f>IF(X133="","",COUNTIF($X$1:$X133,X133))</f>
        <v>84</v>
      </c>
      <c r="I133" s="3" t="str">
        <f>IF(AND(E133&lt;&gt;"Unattached",E133&lt;&gt;""),COUNTIF($E$1:$E133,$E133),"")</f>
        <v/>
      </c>
      <c r="K133" s="10" t="str">
        <f>IF(AND(X133="M",H133&lt;4,NOT(F133="M15")),MAX(K$2:K132)+1,IF($F133="MS",MAX(K$2:K132)+1,""))</f>
        <v/>
      </c>
      <c r="L133" s="10" t="str">
        <f>IF(AND($F133="M40",K133=""),MAX(L$2:L132)+1,"")</f>
        <v/>
      </c>
      <c r="M133" s="10">
        <f>IF(AND($F133="M50",K133=""),MAX(M$2:M132)+1,"")</f>
        <v>16</v>
      </c>
      <c r="N133" s="10" t="str">
        <f>IF(AND($F133="M60",K133=""),MAX(N$2:N132)+1,"")</f>
        <v/>
      </c>
      <c r="O133" s="10" t="str">
        <f>IF(AND($F133="M70",K133=""),MAX(O$2:O132)+1,"")</f>
        <v/>
      </c>
      <c r="P133" s="10" t="str">
        <f>IF(AND(X133="F",H133&lt;4,NOT(F133="W15")),MAX(P$2:P132)+1,IF($F133="WS",MAX(P$2:P132)+1,""))</f>
        <v/>
      </c>
      <c r="Q133" s="10" t="str">
        <f>IF(AND($F133="W40",P133=""),MAX(Q$2:Q132)+1,"")</f>
        <v/>
      </c>
      <c r="R133" s="10" t="str">
        <f>IF(AND($F133="W50",P133=""),MAX(R$2:R132)+1,"")</f>
        <v/>
      </c>
      <c r="S133" s="10" t="str">
        <f>IF(AND($F133="W60",P133=""),MAX(S$2:S132)+1,"")</f>
        <v/>
      </c>
      <c r="T133" s="10" t="str">
        <f>IF(AND($F133="W70",P133=""),MAX(T$2:T132)+1,"")</f>
        <v/>
      </c>
      <c r="U133" s="10" t="str">
        <f>IF($F133="M15",MAX(U$2:U132)+1,"")</f>
        <v/>
      </c>
      <c r="V133" s="10" t="str">
        <f>IF($F133="W15",MAX(V$2:V132)+1,"")</f>
        <v/>
      </c>
      <c r="X133" s="11" t="str">
        <f>IF(ISBLANK(B133),"",VLOOKUP(B133,Register!$A$1:$G$351,6,FALSE))</f>
        <v>M</v>
      </c>
    </row>
    <row r="134" spans="1:24" ht="12">
      <c r="A134" s="3">
        <f t="shared" ref="A134:A147" si="2">IF(B134="","",A133+1)</f>
        <v>133</v>
      </c>
      <c r="B134" s="3">
        <v>295</v>
      </c>
      <c r="C134" s="27">
        <v>46.17</v>
      </c>
      <c r="D134" s="3" t="str">
        <f>IF(B134="","",VLOOKUP(B134,Register!$A$1:$G$351,2,FALSE)&amp;" "&amp;VLOOKUP(B134,Register!$A$1:$G$351,3,FALSE))</f>
        <v>Martin Wiles</v>
      </c>
      <c r="E134" s="3" t="str">
        <f>IF(ISBLANK(B134),"",VLOOKUP(B134,Register!$A$1:$G$351,4,FALSE))</f>
        <v>Unattached</v>
      </c>
      <c r="F134" s="5" t="str">
        <f>IF(ISBLANK(B134),"",VLOOKUP(B134,Register!$A$1:$G$351,5,FALSE))</f>
        <v>M40</v>
      </c>
      <c r="G134" s="3">
        <f>IF($F134&lt;&gt;"",COUNTIF($F$2:$F134,$F134),"")</f>
        <v>25</v>
      </c>
      <c r="H134" s="3">
        <f>IF(X134="","",COUNTIF($X$1:$X134,X134))</f>
        <v>85</v>
      </c>
      <c r="I134" s="3" t="str">
        <f>IF(AND(E134&lt;&gt;"Unattached",E134&lt;&gt;""),COUNTIF($E$1:$E134,$E134),"")</f>
        <v/>
      </c>
      <c r="K134" s="10" t="str">
        <f>IF(AND(X134="M",H134&lt;4,NOT(F134="M15")),MAX(K$2:K133)+1,IF($F134="MS",MAX(K$2:K133)+1,""))</f>
        <v/>
      </c>
      <c r="L134" s="10">
        <f>IF(AND($F134="M40",K134=""),MAX(L$2:L133)+1,"")</f>
        <v>24</v>
      </c>
      <c r="M134" s="10" t="str">
        <f>IF(AND($F134="M50",K134=""),MAX(M$2:M133)+1,"")</f>
        <v/>
      </c>
      <c r="N134" s="10" t="str">
        <f>IF(AND($F134="M60",K134=""),MAX(N$2:N133)+1,"")</f>
        <v/>
      </c>
      <c r="O134" s="10" t="str">
        <f>IF(AND($F134="M70",K134=""),MAX(O$2:O133)+1,"")</f>
        <v/>
      </c>
      <c r="P134" s="10" t="str">
        <f>IF(AND(X134="F",H134&lt;4,NOT(F134="W15")),MAX(P$2:P133)+1,IF($F134="WS",MAX(P$2:P133)+1,""))</f>
        <v/>
      </c>
      <c r="Q134" s="10" t="str">
        <f>IF(AND($F134="W40",P134=""),MAX(Q$2:Q133)+1,"")</f>
        <v/>
      </c>
      <c r="R134" s="10" t="str">
        <f>IF(AND($F134="W50",P134=""),MAX(R$2:R133)+1,"")</f>
        <v/>
      </c>
      <c r="S134" s="10" t="str">
        <f>IF(AND($F134="W60",P134=""),MAX(S$2:S133)+1,"")</f>
        <v/>
      </c>
      <c r="T134" s="10" t="str">
        <f>IF(AND($F134="W70",P134=""),MAX(T$2:T133)+1,"")</f>
        <v/>
      </c>
      <c r="U134" s="10" t="str">
        <f>IF($F134="M15",MAX(U$2:U133)+1,"")</f>
        <v/>
      </c>
      <c r="V134" s="10" t="str">
        <f>IF($F134="W15",MAX(V$2:V133)+1,"")</f>
        <v/>
      </c>
      <c r="X134" s="11" t="str">
        <f>IF(ISBLANK(B134),"",VLOOKUP(B134,Register!$A$1:$G$351,6,FALSE))</f>
        <v>M</v>
      </c>
    </row>
    <row r="135" spans="1:24" ht="12">
      <c r="A135" s="3">
        <f t="shared" si="2"/>
        <v>134</v>
      </c>
      <c r="B135" s="3">
        <v>250</v>
      </c>
      <c r="C135" s="27">
        <v>46.21</v>
      </c>
      <c r="D135" s="3" t="str">
        <f>IF(B135="","",VLOOKUP(B135,Register!$A$1:$G$351,2,FALSE)&amp;" "&amp;VLOOKUP(B135,Register!$A$1:$G$351,3,FALSE))</f>
        <v>Charlotte Brightwell</v>
      </c>
      <c r="E135" s="3" t="str">
        <f>IF(ISBLANK(B135),"",VLOOKUP(B135,Register!$A$1:$G$351,4,FALSE))</f>
        <v>Clanfield Joggers</v>
      </c>
      <c r="F135" s="5" t="str">
        <f>IF(ISBLANK(B135),"",VLOOKUP(B135,Register!$A$1:$G$351,5,FALSE))</f>
        <v>WS</v>
      </c>
      <c r="G135" s="3">
        <f>IF($F135&lt;&gt;"",COUNTIF($F$2:$F135,$F135),"")</f>
        <v>29</v>
      </c>
      <c r="H135" s="3">
        <f>IF(X135="","",COUNTIF($X$1:$X135,X135))</f>
        <v>49</v>
      </c>
      <c r="I135" s="3">
        <f>IF(AND(E135&lt;&gt;"Unattached",E135&lt;&gt;""),COUNTIF($E$1:$E135,$E135),"")</f>
        <v>6</v>
      </c>
      <c r="K135" s="10" t="str">
        <f>IF(AND(X135="M",H135&lt;4,NOT(F135="M15")),MAX(K$2:K134)+1,IF($F135="MS",MAX(K$2:K134)+1,""))</f>
        <v/>
      </c>
      <c r="L135" s="10" t="str">
        <f>IF(AND($F135="M40",K135=""),MAX(L$2:L134)+1,"")</f>
        <v/>
      </c>
      <c r="M135" s="10" t="str">
        <f>IF(AND($F135="M50",K135=""),MAX(M$2:M134)+1,"")</f>
        <v/>
      </c>
      <c r="N135" s="10" t="str">
        <f>IF(AND($F135="M60",K135=""),MAX(N$2:N134)+1,"")</f>
        <v/>
      </c>
      <c r="O135" s="10" t="str">
        <f>IF(AND($F135="M70",K135=""),MAX(O$2:O134)+1,"")</f>
        <v/>
      </c>
      <c r="P135" s="10">
        <f>IF(AND(X135="F",H135&lt;4,NOT(F135="W15")),MAX(P$2:P134)+1,IF($F135="WS",MAX(P$2:P134)+1,""))</f>
        <v>29</v>
      </c>
      <c r="Q135" s="10" t="str">
        <f>IF(AND($F135="W40",P135=""),MAX(Q$2:Q134)+1,"")</f>
        <v/>
      </c>
      <c r="R135" s="10" t="str">
        <f>IF(AND($F135="W50",P135=""),MAX(R$2:R134)+1,"")</f>
        <v/>
      </c>
      <c r="S135" s="10" t="str">
        <f>IF(AND($F135="W60",P135=""),MAX(S$2:S134)+1,"")</f>
        <v/>
      </c>
      <c r="T135" s="10" t="str">
        <f>IF(AND($F135="W70",P135=""),MAX(T$2:T134)+1,"")</f>
        <v/>
      </c>
      <c r="U135" s="10" t="str">
        <f>IF($F135="M15",MAX(U$2:U134)+1,"")</f>
        <v/>
      </c>
      <c r="V135" s="10" t="str">
        <f>IF($F135="W15",MAX(V$2:V134)+1,"")</f>
        <v/>
      </c>
      <c r="X135" s="11" t="str">
        <f>IF(ISBLANK(B135),"",VLOOKUP(B135,Register!$A$1:$G$351,6,FALSE))</f>
        <v>F</v>
      </c>
    </row>
    <row r="136" spans="1:24" ht="12">
      <c r="A136" s="3">
        <f t="shared" si="2"/>
        <v>135</v>
      </c>
      <c r="B136" s="3">
        <v>28</v>
      </c>
      <c r="C136" s="27">
        <v>46.23</v>
      </c>
      <c r="D136" s="3" t="str">
        <f>IF(B136="","",VLOOKUP(B136,Register!$A$1:$G$351,2,FALSE)&amp;" "&amp;VLOOKUP(B136,Register!$A$1:$G$351,3,FALSE))</f>
        <v>Claire Joyce</v>
      </c>
      <c r="E136" s="3" t="str">
        <f>IF(ISBLANK(B136),"",VLOOKUP(B136,Register!$A$1:$G$351,4,FALSE))</f>
        <v>Pompey Joggers</v>
      </c>
      <c r="F136" s="5" t="str">
        <f>IF(ISBLANK(B136),"",VLOOKUP(B136,Register!$A$1:$G$351,5,FALSE))</f>
        <v>W40</v>
      </c>
      <c r="G136" s="3">
        <f>IF($F136&lt;&gt;"",COUNTIF($F$2:$F136,$F136),"")</f>
        <v>14</v>
      </c>
      <c r="H136" s="3">
        <f>IF(X136="","",COUNTIF($X$1:$X136,X136))</f>
        <v>50</v>
      </c>
      <c r="I136" s="3">
        <f>IF(AND(E136&lt;&gt;"Unattached",E136&lt;&gt;""),COUNTIF($E$1:$E136,$E136),"")</f>
        <v>7</v>
      </c>
      <c r="K136" s="10" t="str">
        <f>IF(AND(X136="M",H136&lt;4,NOT(F136="M15")),MAX(K$2:K135)+1,IF($F136="MS",MAX(K$2:K135)+1,""))</f>
        <v/>
      </c>
      <c r="L136" s="10" t="str">
        <f>IF(AND($F136="M40",K136=""),MAX(L$2:L135)+1,"")</f>
        <v/>
      </c>
      <c r="M136" s="10" t="str">
        <f>IF(AND($F136="M50",K136=""),MAX(M$2:M135)+1,"")</f>
        <v/>
      </c>
      <c r="N136" s="10" t="str">
        <f>IF(AND($F136="M60",K136=""),MAX(N$2:N135)+1,"")</f>
        <v/>
      </c>
      <c r="O136" s="10" t="str">
        <f>IF(AND($F136="M70",K136=""),MAX(O$2:O135)+1,"")</f>
        <v/>
      </c>
      <c r="P136" s="10" t="str">
        <f>IF(AND(X136="F",H136&lt;4,NOT(F136="W15")),MAX(P$2:P135)+1,IF($F136="WS",MAX(P$2:P135)+1,""))</f>
        <v/>
      </c>
      <c r="Q136" s="10">
        <f>IF(AND($F136="W40",P136=""),MAX(Q$2:Q135)+1,"")</f>
        <v>14</v>
      </c>
      <c r="R136" s="10" t="str">
        <f>IF(AND($F136="W50",P136=""),MAX(R$2:R135)+1,"")</f>
        <v/>
      </c>
      <c r="S136" s="10" t="str">
        <f>IF(AND($F136="W60",P136=""),MAX(S$2:S135)+1,"")</f>
        <v/>
      </c>
      <c r="T136" s="10" t="str">
        <f>IF(AND($F136="W70",P136=""),MAX(T$2:T135)+1,"")</f>
        <v/>
      </c>
      <c r="U136" s="10" t="str">
        <f>IF($F136="M15",MAX(U$2:U135)+1,"")</f>
        <v/>
      </c>
      <c r="V136" s="10" t="str">
        <f>IF($F136="W15",MAX(V$2:V135)+1,"")</f>
        <v/>
      </c>
      <c r="X136" s="11" t="str">
        <f>IF(ISBLANK(B136),"",VLOOKUP(B136,Register!$A$1:$G$351,6,FALSE))</f>
        <v>F</v>
      </c>
    </row>
    <row r="137" spans="1:24" ht="12">
      <c r="A137" s="3">
        <f t="shared" si="2"/>
        <v>136</v>
      </c>
      <c r="B137" s="3">
        <v>127</v>
      </c>
      <c r="C137" s="27">
        <v>46.24</v>
      </c>
      <c r="D137" s="3" t="str">
        <f>IF(B137="","",VLOOKUP(B137,Register!$A$1:$G$351,2,FALSE)&amp;" "&amp;VLOOKUP(B137,Register!$A$1:$G$351,3,FALSE))</f>
        <v>Alex Leighton-Goodall</v>
      </c>
      <c r="E137" s="3" t="str">
        <f>IF(ISBLANK(B137),"",VLOOKUP(B137,Register!$A$1:$G$351,4,FALSE))</f>
        <v>Fareham Crusaders</v>
      </c>
      <c r="F137" s="5" t="str">
        <f>IF(ISBLANK(B137),"",VLOOKUP(B137,Register!$A$1:$G$351,5,FALSE))</f>
        <v>W40</v>
      </c>
      <c r="G137" s="3">
        <f>IF($F137&lt;&gt;"",COUNTIF($F$2:$F137,$F137),"")</f>
        <v>15</v>
      </c>
      <c r="H137" s="3">
        <f>IF(X137="","",COUNTIF($X$1:$X137,X137))</f>
        <v>51</v>
      </c>
      <c r="I137" s="3">
        <f>IF(AND(E137&lt;&gt;"Unattached",E137&lt;&gt;""),COUNTIF($E$1:$E137,$E137),"")</f>
        <v>2</v>
      </c>
      <c r="K137" s="10" t="str">
        <f>IF(AND(X137="M",H137&lt;4,NOT(F137="M15")),MAX(K$2:K136)+1,IF($F137="MS",MAX(K$2:K136)+1,""))</f>
        <v/>
      </c>
      <c r="L137" s="10" t="str">
        <f>IF(AND($F137="M40",K137=""),MAX(L$2:L136)+1,"")</f>
        <v/>
      </c>
      <c r="M137" s="10" t="str">
        <f>IF(AND($F137="M50",K137=""),MAX(M$2:M136)+1,"")</f>
        <v/>
      </c>
      <c r="N137" s="10" t="str">
        <f>IF(AND($F137="M60",K137=""),MAX(N$2:N136)+1,"")</f>
        <v/>
      </c>
      <c r="O137" s="10" t="str">
        <f>IF(AND($F137="M70",K137=""),MAX(O$2:O136)+1,"")</f>
        <v/>
      </c>
      <c r="P137" s="10" t="str">
        <f>IF(AND(X137="F",H137&lt;4,NOT(F137="W15")),MAX(P$2:P136)+1,IF($F137="WS",MAX(P$2:P136)+1,""))</f>
        <v/>
      </c>
      <c r="Q137" s="10">
        <f>IF(AND($F137="W40",P137=""),MAX(Q$2:Q136)+1,"")</f>
        <v>15</v>
      </c>
      <c r="R137" s="10" t="str">
        <f>IF(AND($F137="W50",P137=""),MAX(R$2:R136)+1,"")</f>
        <v/>
      </c>
      <c r="S137" s="10" t="str">
        <f>IF(AND($F137="W60",P137=""),MAX(S$2:S136)+1,"")</f>
        <v/>
      </c>
      <c r="T137" s="10" t="str">
        <f>IF(AND($F137="W70",P137=""),MAX(T$2:T136)+1,"")</f>
        <v/>
      </c>
      <c r="U137" s="10" t="str">
        <f>IF($F137="M15",MAX(U$2:U136)+1,"")</f>
        <v/>
      </c>
      <c r="V137" s="10" t="str">
        <f>IF($F137="W15",MAX(V$2:V136)+1,"")</f>
        <v/>
      </c>
      <c r="X137" s="11" t="str">
        <f>IF(ISBLANK(B137),"",VLOOKUP(B137,Register!$A$1:$G$351,6,FALSE))</f>
        <v>F</v>
      </c>
    </row>
    <row r="138" spans="1:24" ht="12">
      <c r="A138" s="3">
        <f t="shared" si="2"/>
        <v>137</v>
      </c>
      <c r="B138" s="3">
        <v>299</v>
      </c>
      <c r="C138" s="27">
        <v>46.25</v>
      </c>
      <c r="D138" s="3" t="str">
        <f>IF(B138="","",VLOOKUP(B138,Register!$A$1:$G$351,2,FALSE)&amp;" "&amp;VLOOKUP(B138,Register!$A$1:$G$351,3,FALSE))</f>
        <v>Rachel Jarvis</v>
      </c>
      <c r="E138" s="3" t="str">
        <f>IF(ISBLANK(B138),"",VLOOKUP(B138,Register!$A$1:$G$351,4,FALSE))</f>
        <v>Victory AC</v>
      </c>
      <c r="F138" s="5" t="str">
        <f>IF(ISBLANK(B138),"",VLOOKUP(B138,Register!$A$1:$G$351,5,FALSE))</f>
        <v>W60</v>
      </c>
      <c r="G138" s="3">
        <f>IF($F138&lt;&gt;"",COUNTIF($F$2:$F138,$F138),"")</f>
        <v>2</v>
      </c>
      <c r="H138" s="3">
        <f>IF(X138="","",COUNTIF($X$1:$X138,X138))</f>
        <v>52</v>
      </c>
      <c r="I138" s="3">
        <f>IF(AND(E138&lt;&gt;"Unattached",E138&lt;&gt;""),COUNTIF($E$1:$E138,$E138),"")</f>
        <v>16</v>
      </c>
      <c r="K138" s="10" t="str">
        <f>IF(AND(X138="M",H138&lt;4,NOT(F138="M15")),MAX(K$2:K137)+1,IF($F138="MS",MAX(K$2:K137)+1,""))</f>
        <v/>
      </c>
      <c r="L138" s="10" t="str">
        <f>IF(AND($F138="M40",K138=""),MAX(L$2:L137)+1,"")</f>
        <v/>
      </c>
      <c r="M138" s="10" t="str">
        <f>IF(AND($F138="M50",K138=""),MAX(M$2:M137)+1,"")</f>
        <v/>
      </c>
      <c r="N138" s="10" t="str">
        <f>IF(AND($F138="M60",K138=""),MAX(N$2:N137)+1,"")</f>
        <v/>
      </c>
      <c r="O138" s="10" t="str">
        <f>IF(AND($F138="M70",K138=""),MAX(O$2:O137)+1,"")</f>
        <v/>
      </c>
      <c r="P138" s="10" t="str">
        <f>IF(AND(X138="F",H138&lt;4,NOT(F138="W15")),MAX(P$2:P137)+1,IF($F138="WS",MAX(P$2:P137)+1,""))</f>
        <v/>
      </c>
      <c r="Q138" s="10" t="str">
        <f>IF(AND($F138="W40",P138=""),MAX(Q$2:Q137)+1,"")</f>
        <v/>
      </c>
      <c r="R138" s="10" t="str">
        <f>IF(AND($F138="W50",P138=""),MAX(R$2:R137)+1,"")</f>
        <v/>
      </c>
      <c r="S138" s="10">
        <f>IF(AND($F138="W60",P138=""),MAX(S$2:S137)+1,"")</f>
        <v>2</v>
      </c>
      <c r="T138" s="10" t="str">
        <f>IF(AND($F138="W70",P138=""),MAX(T$2:T137)+1,"")</f>
        <v/>
      </c>
      <c r="U138" s="10" t="str">
        <f>IF($F138="M15",MAX(U$2:U137)+1,"")</f>
        <v/>
      </c>
      <c r="V138" s="10" t="str">
        <f>IF($F138="W15",MAX(V$2:V137)+1,"")</f>
        <v/>
      </c>
      <c r="X138" s="11" t="str">
        <f>IF(ISBLANK(B138),"",VLOOKUP(B138,Register!$A$1:$G$351,6,FALSE))</f>
        <v>F</v>
      </c>
    </row>
    <row r="139" spans="1:24" ht="12">
      <c r="A139" s="3">
        <f t="shared" si="2"/>
        <v>138</v>
      </c>
      <c r="B139" s="3">
        <v>182</v>
      </c>
      <c r="C139" s="27">
        <v>46.26</v>
      </c>
      <c r="D139" s="3" t="str">
        <f>IF(B139="","",VLOOKUP(B139,Register!$A$1:$G$351,2,FALSE)&amp;" "&amp;VLOOKUP(B139,Register!$A$1:$G$351,3,FALSE))</f>
        <v>Clare Welch</v>
      </c>
      <c r="E139" s="3" t="str">
        <f>IF(ISBLANK(B139),"",VLOOKUP(B139,Register!$A$1:$G$351,4,FALSE))</f>
        <v>Denmead Striders</v>
      </c>
      <c r="F139" s="5" t="str">
        <f>IF(ISBLANK(B139),"",VLOOKUP(B139,Register!$A$1:$G$351,5,FALSE))</f>
        <v>WS</v>
      </c>
      <c r="G139" s="3">
        <f>IF($F139&lt;&gt;"",COUNTIF($F$2:$F139,$F139),"")</f>
        <v>30</v>
      </c>
      <c r="H139" s="3">
        <f>IF(X139="","",COUNTIF($X$1:$X139,X139))</f>
        <v>53</v>
      </c>
      <c r="I139" s="3">
        <f>IF(AND(E139&lt;&gt;"Unattached",E139&lt;&gt;""),COUNTIF($E$1:$E139,$E139),"")</f>
        <v>21</v>
      </c>
      <c r="K139" s="10" t="str">
        <f>IF(AND(X139="M",H139&lt;4,NOT(F139="M15")),MAX(K$2:K138)+1,IF($F139="MS",MAX(K$2:K138)+1,""))</f>
        <v/>
      </c>
      <c r="L139" s="10" t="str">
        <f>IF(AND($F139="M40",K139=""),MAX(L$2:L138)+1,"")</f>
        <v/>
      </c>
      <c r="M139" s="10" t="str">
        <f>IF(AND($F139="M50",K139=""),MAX(M$2:M138)+1,"")</f>
        <v/>
      </c>
      <c r="N139" s="10" t="str">
        <f>IF(AND($F139="M60",K139=""),MAX(N$2:N138)+1,"")</f>
        <v/>
      </c>
      <c r="O139" s="10" t="str">
        <f>IF(AND($F139="M70",K139=""),MAX(O$2:O138)+1,"")</f>
        <v/>
      </c>
      <c r="P139" s="10">
        <f>IF(AND(X139="F",H139&lt;4,NOT(F139="W15")),MAX(P$2:P138)+1,IF($F139="WS",MAX(P$2:P138)+1,""))</f>
        <v>30</v>
      </c>
      <c r="Q139" s="10" t="str">
        <f>IF(AND($F139="W40",P139=""),MAX(Q$2:Q138)+1,"")</f>
        <v/>
      </c>
      <c r="R139" s="10" t="str">
        <f>IF(AND($F139="W50",P139=""),MAX(R$2:R138)+1,"")</f>
        <v/>
      </c>
      <c r="S139" s="10" t="str">
        <f>IF(AND($F139="W60",P139=""),MAX(S$2:S138)+1,"")</f>
        <v/>
      </c>
      <c r="T139" s="10" t="str">
        <f>IF(AND($F139="W70",P139=""),MAX(T$2:T138)+1,"")</f>
        <v/>
      </c>
      <c r="U139" s="10" t="str">
        <f>IF($F139="M15",MAX(U$2:U138)+1,"")</f>
        <v/>
      </c>
      <c r="V139" s="10" t="str">
        <f>IF($F139="W15",MAX(V$2:V138)+1,"")</f>
        <v/>
      </c>
      <c r="X139" s="11" t="str">
        <f>IF(ISBLANK(B139),"",VLOOKUP(B139,Register!$A$1:$G$351,6,FALSE))</f>
        <v>F</v>
      </c>
    </row>
    <row r="140" spans="1:24" ht="12">
      <c r="A140" s="3">
        <f t="shared" si="2"/>
        <v>139</v>
      </c>
      <c r="B140" s="3">
        <v>249</v>
      </c>
      <c r="C140" s="27">
        <v>46.27</v>
      </c>
      <c r="D140" s="3" t="str">
        <f>IF(B140="","",VLOOKUP(B140,Register!$A$1:$G$351,2,FALSE)&amp;" "&amp;VLOOKUP(B140,Register!$A$1:$G$351,3,FALSE))</f>
        <v>Wendy Harding</v>
      </c>
      <c r="E140" s="3" t="str">
        <f>IF(ISBLANK(B140),"",VLOOKUP(B140,Register!$A$1:$G$351,4,FALSE))</f>
        <v>Tone Zone</v>
      </c>
      <c r="F140" s="5" t="str">
        <f>IF(ISBLANK(B140),"",VLOOKUP(B140,Register!$A$1:$G$351,5,FALSE))</f>
        <v>W50</v>
      </c>
      <c r="G140" s="3">
        <f>IF($F140&lt;&gt;"",COUNTIF($F$2:$F140,$F140),"")</f>
        <v>7</v>
      </c>
      <c r="H140" s="3">
        <f>IF(X140="","",COUNTIF($X$1:$X140,X140))</f>
        <v>54</v>
      </c>
      <c r="I140" s="3">
        <f>IF(AND(E140&lt;&gt;"Unattached",E140&lt;&gt;""),COUNTIF($E$1:$E140,$E140),"")</f>
        <v>5</v>
      </c>
      <c r="K140" s="10" t="str">
        <f>IF(AND(X140="M",H140&lt;4,NOT(F140="M15")),MAX(K$2:K139)+1,IF($F140="MS",MAX(K$2:K139)+1,""))</f>
        <v/>
      </c>
      <c r="L140" s="10" t="str">
        <f>IF(AND($F140="M40",K140=""),MAX(L$2:L139)+1,"")</f>
        <v/>
      </c>
      <c r="M140" s="10" t="str">
        <f>IF(AND($F140="M50",K140=""),MAX(M$2:M139)+1,"")</f>
        <v/>
      </c>
      <c r="N140" s="10" t="str">
        <f>IF(AND($F140="M60",K140=""),MAX(N$2:N139)+1,"")</f>
        <v/>
      </c>
      <c r="O140" s="10" t="str">
        <f>IF(AND($F140="M70",K140=""),MAX(O$2:O139)+1,"")</f>
        <v/>
      </c>
      <c r="P140" s="10" t="str">
        <f>IF(AND(X140="F",H140&lt;4,NOT(F140="W15")),MAX(P$2:P139)+1,IF($F140="WS",MAX(P$2:P139)+1,""))</f>
        <v/>
      </c>
      <c r="Q140" s="10" t="str">
        <f>IF(AND($F140="W40",P140=""),MAX(Q$2:Q139)+1,"")</f>
        <v/>
      </c>
      <c r="R140" s="10">
        <f>IF(AND($F140="W50",P140=""),MAX(R$2:R139)+1,"")</f>
        <v>7</v>
      </c>
      <c r="S140" s="10" t="str">
        <f>IF(AND($F140="W60",P140=""),MAX(S$2:S139)+1,"")</f>
        <v/>
      </c>
      <c r="T140" s="10" t="str">
        <f>IF(AND($F140="W70",P140=""),MAX(T$2:T139)+1,"")</f>
        <v/>
      </c>
      <c r="U140" s="10" t="str">
        <f>IF($F140="M15",MAX(U$2:U139)+1,"")</f>
        <v/>
      </c>
      <c r="V140" s="10" t="str">
        <f>IF($F140="W15",MAX(V$2:V139)+1,"")</f>
        <v/>
      </c>
      <c r="X140" s="11" t="str">
        <f>IF(ISBLANK(B140),"",VLOOKUP(B140,Register!$A$1:$G$351,6,FALSE))</f>
        <v>F</v>
      </c>
    </row>
    <row r="141" spans="1:24" ht="12">
      <c r="A141" s="3">
        <f t="shared" si="2"/>
        <v>140</v>
      </c>
      <c r="B141" s="3">
        <v>170</v>
      </c>
      <c r="C141" s="27">
        <v>46.3</v>
      </c>
      <c r="D141" s="3" t="str">
        <f>IF(B141="","",VLOOKUP(B141,Register!$A$1:$G$351,2,FALSE)&amp;" "&amp;VLOOKUP(B141,Register!$A$1:$G$351,3,FALSE))</f>
        <v>Susan Symmons</v>
      </c>
      <c r="E141" s="3" t="str">
        <f>IF(ISBLANK(B141),"",VLOOKUP(B141,Register!$A$1:$G$351,4,FALSE))</f>
        <v>Liss Runners</v>
      </c>
      <c r="F141" s="5" t="str">
        <f>IF(ISBLANK(B141),"",VLOOKUP(B141,Register!$A$1:$G$351,5,FALSE))</f>
        <v>W40</v>
      </c>
      <c r="G141" s="3">
        <f>IF($F141&lt;&gt;"",COUNTIF($F$2:$F141,$F141),"")</f>
        <v>16</v>
      </c>
      <c r="H141" s="3">
        <f>IF(X141="","",COUNTIF($X$1:$X141,X141))</f>
        <v>55</v>
      </c>
      <c r="I141" s="3">
        <f>IF(AND(E141&lt;&gt;"Unattached",E141&lt;&gt;""),COUNTIF($E$1:$E141,$E141),"")</f>
        <v>4</v>
      </c>
      <c r="K141" s="10" t="str">
        <f>IF(AND(X141="M",H141&lt;4,NOT(F141="M15")),MAX(K$2:K140)+1,IF($F141="MS",MAX(K$2:K140)+1,""))</f>
        <v/>
      </c>
      <c r="L141" s="10" t="str">
        <f>IF(AND($F141="M40",K141=""),MAX(L$2:L140)+1,"")</f>
        <v/>
      </c>
      <c r="M141" s="10" t="str">
        <f>IF(AND($F141="M50",K141=""),MAX(M$2:M140)+1,"")</f>
        <v/>
      </c>
      <c r="N141" s="10" t="str">
        <f>IF(AND($F141="M60",K141=""),MAX(N$2:N140)+1,"")</f>
        <v/>
      </c>
      <c r="O141" s="10" t="str">
        <f>IF(AND($F141="M70",K141=""),MAX(O$2:O140)+1,"")</f>
        <v/>
      </c>
      <c r="P141" s="10" t="str">
        <f>IF(AND(X141="F",H141&lt;4,NOT(F141="W15")),MAX(P$2:P140)+1,IF($F141="WS",MAX(P$2:P140)+1,""))</f>
        <v/>
      </c>
      <c r="Q141" s="10">
        <f>IF(AND($F141="W40",P141=""),MAX(Q$2:Q140)+1,"")</f>
        <v>16</v>
      </c>
      <c r="R141" s="10" t="str">
        <f>IF(AND($F141="W50",P141=""),MAX(R$2:R140)+1,"")</f>
        <v/>
      </c>
      <c r="S141" s="10" t="str">
        <f>IF(AND($F141="W60",P141=""),MAX(S$2:S140)+1,"")</f>
        <v/>
      </c>
      <c r="T141" s="10" t="str">
        <f>IF(AND($F141="W70",P141=""),MAX(T$2:T140)+1,"")</f>
        <v/>
      </c>
      <c r="U141" s="10" t="str">
        <f>IF($F141="M15",MAX(U$2:U140)+1,"")</f>
        <v/>
      </c>
      <c r="V141" s="10" t="str">
        <f>IF($F141="W15",MAX(V$2:V140)+1,"")</f>
        <v/>
      </c>
      <c r="X141" s="11" t="str">
        <f>IF(ISBLANK(B141),"",VLOOKUP(B141,Register!$A$1:$G$351,6,FALSE))</f>
        <v>F</v>
      </c>
    </row>
    <row r="142" spans="1:24" ht="12">
      <c r="A142" s="3">
        <f t="shared" si="2"/>
        <v>141</v>
      </c>
      <c r="B142" s="3">
        <v>148</v>
      </c>
      <c r="C142" s="27">
        <v>46.36</v>
      </c>
      <c r="D142" s="3" t="str">
        <f>IF(B142="","",VLOOKUP(B142,Register!$A$1:$G$351,2,FALSE)&amp;" "&amp;VLOOKUP(B142,Register!$A$1:$G$351,3,FALSE))</f>
        <v>Neal Thompson</v>
      </c>
      <c r="E142" s="3" t="str">
        <f>IF(ISBLANK(B142),"",VLOOKUP(B142,Register!$A$1:$G$351,4,FALSE))</f>
        <v>Unattached</v>
      </c>
      <c r="F142" s="5" t="str">
        <f>IF(ISBLANK(B142),"",VLOOKUP(B142,Register!$A$1:$G$351,5,FALSE))</f>
        <v>MS</v>
      </c>
      <c r="G142" s="3">
        <f>IF($F142&lt;&gt;"",COUNTIF($F$2:$F142,$F142),"")</f>
        <v>30</v>
      </c>
      <c r="H142" s="3">
        <f>IF(X142="","",COUNTIF($X$1:$X142,X142))</f>
        <v>86</v>
      </c>
      <c r="I142" s="3" t="str">
        <f>IF(AND(E142&lt;&gt;"Unattached",E142&lt;&gt;""),COUNTIF($E$1:$E142,$E142),"")</f>
        <v/>
      </c>
      <c r="K142" s="10">
        <f>IF(AND(X142="M",H142&lt;4,NOT(F142="M15")),MAX(K$2:K141)+1,IF($F142="MS",MAX(K$2:K141)+1,""))</f>
        <v>31</v>
      </c>
      <c r="L142" s="10" t="str">
        <f>IF(AND($F142="M40",K142=""),MAX(L$2:L141)+1,"")</f>
        <v/>
      </c>
      <c r="M142" s="10" t="str">
        <f>IF(AND($F142="M50",K142=""),MAX(M$2:M141)+1,"")</f>
        <v/>
      </c>
      <c r="N142" s="10" t="str">
        <f>IF(AND($F142="M60",K142=""),MAX(N$2:N141)+1,"")</f>
        <v/>
      </c>
      <c r="O142" s="10" t="str">
        <f>IF(AND($F142="M70",K142=""),MAX(O$2:O141)+1,"")</f>
        <v/>
      </c>
      <c r="P142" s="10" t="str">
        <f>IF(AND(X142="F",H142&lt;4,NOT(F142="W15")),MAX(P$2:P141)+1,IF($F142="WS",MAX(P$2:P141)+1,""))</f>
        <v/>
      </c>
      <c r="Q142" s="10" t="str">
        <f>IF(AND($F142="W40",P142=""),MAX(Q$2:Q141)+1,"")</f>
        <v/>
      </c>
      <c r="R142" s="10" t="str">
        <f>IF(AND($F142="W50",P142=""),MAX(R$2:R141)+1,"")</f>
        <v/>
      </c>
      <c r="S142" s="10" t="str">
        <f>IF(AND($F142="W60",P142=""),MAX(S$2:S141)+1,"")</f>
        <v/>
      </c>
      <c r="T142" s="10" t="str">
        <f>IF(AND($F142="W70",P142=""),MAX(T$2:T141)+1,"")</f>
        <v/>
      </c>
      <c r="U142" s="10" t="str">
        <f>IF($F142="M15",MAX(U$2:U141)+1,"")</f>
        <v/>
      </c>
      <c r="V142" s="10" t="str">
        <f>IF($F142="W15",MAX(V$2:V141)+1,"")</f>
        <v/>
      </c>
      <c r="X142" s="11" t="str">
        <f>IF(ISBLANK(B142),"",VLOOKUP(B142,Register!$A$1:$G$351,6,FALSE))</f>
        <v>M</v>
      </c>
    </row>
    <row r="143" spans="1:24" ht="12">
      <c r="A143" s="3">
        <f t="shared" si="2"/>
        <v>142</v>
      </c>
      <c r="B143" s="3">
        <v>273</v>
      </c>
      <c r="C143" s="27">
        <v>46.41</v>
      </c>
      <c r="D143" s="3" t="str">
        <f>IF(B143="","",VLOOKUP(B143,Register!$A$1:$G$351,2,FALSE)&amp;" "&amp;VLOOKUP(B143,Register!$A$1:$G$351,3,FALSE))</f>
        <v>Lorraine Austin</v>
      </c>
      <c r="E143" s="3" t="str">
        <f>IF(ISBLANK(B143),"",VLOOKUP(B143,Register!$A$1:$G$351,4,FALSE))</f>
        <v>Unattached</v>
      </c>
      <c r="F143" s="5" t="str">
        <f>IF(ISBLANK(B143),"",VLOOKUP(B143,Register!$A$1:$G$351,5,FALSE))</f>
        <v>W40</v>
      </c>
      <c r="G143" s="3">
        <f>IF($F143&lt;&gt;"",COUNTIF($F$2:$F143,$F143),"")</f>
        <v>17</v>
      </c>
      <c r="H143" s="3">
        <f>IF(X143="","",COUNTIF($X$1:$X143,X143))</f>
        <v>56</v>
      </c>
      <c r="I143" s="3" t="str">
        <f>IF(AND(E143&lt;&gt;"Unattached",E143&lt;&gt;""),COUNTIF($E$1:$E143,$E143),"")</f>
        <v/>
      </c>
      <c r="K143" s="10" t="str">
        <f>IF(AND(X143="M",H143&lt;4,NOT(F143="M15")),MAX(K$2:K142)+1,IF($F143="MS",MAX(K$2:K142)+1,""))</f>
        <v/>
      </c>
      <c r="L143" s="10" t="str">
        <f>IF(AND($F143="M40",K143=""),MAX(L$2:L142)+1,"")</f>
        <v/>
      </c>
      <c r="M143" s="10" t="str">
        <f>IF(AND($F143="M50",K143=""),MAX(M$2:M142)+1,"")</f>
        <v/>
      </c>
      <c r="N143" s="10" t="str">
        <f>IF(AND($F143="M60",K143=""),MAX(N$2:N142)+1,"")</f>
        <v/>
      </c>
      <c r="O143" s="10" t="str">
        <f>IF(AND($F143="M70",K143=""),MAX(O$2:O142)+1,"")</f>
        <v/>
      </c>
      <c r="P143" s="10" t="str">
        <f>IF(AND(X143="F",H143&lt;4,NOT(F143="W15")),MAX(P$2:P142)+1,IF($F143="WS",MAX(P$2:P142)+1,""))</f>
        <v/>
      </c>
      <c r="Q143" s="10">
        <f>IF(AND($F143="W40",P143=""),MAX(Q$2:Q142)+1,"")</f>
        <v>17</v>
      </c>
      <c r="R143" s="10" t="str">
        <f>IF(AND($F143="W50",P143=""),MAX(R$2:R142)+1,"")</f>
        <v/>
      </c>
      <c r="S143" s="10" t="str">
        <f>IF(AND($F143="W60",P143=""),MAX(S$2:S142)+1,"")</f>
        <v/>
      </c>
      <c r="T143" s="10" t="str">
        <f>IF(AND($F143="W70",P143=""),MAX(T$2:T142)+1,"")</f>
        <v/>
      </c>
      <c r="U143" s="10" t="str">
        <f>IF($F143="M15",MAX(U$2:U142)+1,"")</f>
        <v/>
      </c>
      <c r="V143" s="10" t="str">
        <f>IF($F143="W15",MAX(V$2:V142)+1,"")</f>
        <v/>
      </c>
      <c r="X143" s="11" t="str">
        <f>IF(ISBLANK(B143),"",VLOOKUP(B143,Register!$A$1:$G$351,6,FALSE))</f>
        <v>F</v>
      </c>
    </row>
    <row r="144" spans="1:24" ht="12">
      <c r="A144" s="3">
        <f t="shared" si="2"/>
        <v>143</v>
      </c>
      <c r="B144" s="3">
        <v>274</v>
      </c>
      <c r="C144" s="27">
        <v>46.42</v>
      </c>
      <c r="D144" s="3" t="str">
        <f>IF(B144="","",VLOOKUP(B144,Register!$A$1:$G$351,2,FALSE)&amp;" "&amp;VLOOKUP(B144,Register!$A$1:$G$351,3,FALSE))</f>
        <v>Andrew Austin</v>
      </c>
      <c r="E144" s="3" t="str">
        <f>IF(ISBLANK(B144),"",VLOOKUP(B144,Register!$A$1:$G$351,4,FALSE))</f>
        <v>Unattached</v>
      </c>
      <c r="F144" s="5" t="str">
        <f>IF(ISBLANK(B144),"",VLOOKUP(B144,Register!$A$1:$G$351,5,FALSE))</f>
        <v>M50</v>
      </c>
      <c r="G144" s="3">
        <f>IF($F144&lt;&gt;"",COUNTIF($F$2:$F144,$F144),"")</f>
        <v>17</v>
      </c>
      <c r="H144" s="3">
        <f>IF(X144="","",COUNTIF($X$1:$X144,X144))</f>
        <v>87</v>
      </c>
      <c r="I144" s="3" t="str">
        <f>IF(AND(E144&lt;&gt;"Unattached",E144&lt;&gt;""),COUNTIF($E$1:$E144,$E144),"")</f>
        <v/>
      </c>
      <c r="K144" s="10" t="str">
        <f>IF(AND(X144="M",H144&lt;4,NOT(F144="M15")),MAX(K$2:K143)+1,IF($F144="MS",MAX(K$2:K143)+1,""))</f>
        <v/>
      </c>
      <c r="L144" s="10" t="str">
        <f>IF(AND($F144="M40",K144=""),MAX(L$2:L143)+1,"")</f>
        <v/>
      </c>
      <c r="M144" s="10">
        <f>IF(AND($F144="M50",K144=""),MAX(M$2:M143)+1,"")</f>
        <v>17</v>
      </c>
      <c r="N144" s="10" t="str">
        <f>IF(AND($F144="M60",K144=""),MAX(N$2:N143)+1,"")</f>
        <v/>
      </c>
      <c r="O144" s="10" t="str">
        <f>IF(AND($F144="M70",K144=""),MAX(O$2:O143)+1,"")</f>
        <v/>
      </c>
      <c r="P144" s="10" t="str">
        <f>IF(AND(X144="F",H144&lt;4,NOT(F144="W15")),MAX(P$2:P143)+1,IF($F144="WS",MAX(P$2:P143)+1,""))</f>
        <v/>
      </c>
      <c r="Q144" s="10" t="str">
        <f>IF(AND($F144="W40",P144=""),MAX(Q$2:Q143)+1,"")</f>
        <v/>
      </c>
      <c r="R144" s="10" t="str">
        <f>IF(AND($F144="W50",P144=""),MAX(R$2:R143)+1,"")</f>
        <v/>
      </c>
      <c r="S144" s="10" t="str">
        <f>IF(AND($F144="W60",P144=""),MAX(S$2:S143)+1,"")</f>
        <v/>
      </c>
      <c r="T144" s="10" t="str">
        <f>IF(AND($F144="W70",P144=""),MAX(T$2:T143)+1,"")</f>
        <v/>
      </c>
      <c r="U144" s="10" t="str">
        <f>IF($F144="M15",MAX(U$2:U143)+1,"")</f>
        <v/>
      </c>
      <c r="V144" s="10" t="str">
        <f>IF($F144="W15",MAX(V$2:V143)+1,"")</f>
        <v/>
      </c>
      <c r="X144" s="11" t="str">
        <f>IF(ISBLANK(B144),"",VLOOKUP(B144,Register!$A$1:$G$351,6,FALSE))</f>
        <v>M</v>
      </c>
    </row>
    <row r="145" spans="1:24" ht="12">
      <c r="A145" s="3">
        <f t="shared" si="2"/>
        <v>144</v>
      </c>
      <c r="B145" s="3">
        <v>224</v>
      </c>
      <c r="C145" s="27">
        <v>46.48</v>
      </c>
      <c r="D145" s="3" t="str">
        <f>IF(B145="","",VLOOKUP(B145,Register!$A$1:$G$351,2,FALSE)&amp;" "&amp;VLOOKUP(B145,Register!$A$1:$G$351,3,FALSE))</f>
        <v>Dean Jones</v>
      </c>
      <c r="E145" s="3" t="str">
        <f>IF(ISBLANK(B145),"",VLOOKUP(B145,Register!$A$1:$G$351,4,FALSE))</f>
        <v>Unattached</v>
      </c>
      <c r="F145" s="5" t="str">
        <f>IF(ISBLANK(B145),"",VLOOKUP(B145,Register!$A$1:$G$351,5,FALSE))</f>
        <v>MS</v>
      </c>
      <c r="G145" s="3">
        <f>IF($F145&lt;&gt;"",COUNTIF($F$2:$F145,$F145),"")</f>
        <v>31</v>
      </c>
      <c r="H145" s="3">
        <f>IF(X145="","",COUNTIF($X$1:$X145,X145))</f>
        <v>88</v>
      </c>
      <c r="I145" s="3" t="str">
        <f>IF(AND(E145&lt;&gt;"Unattached",E145&lt;&gt;""),COUNTIF($E$1:$E145,$E145),"")</f>
        <v/>
      </c>
      <c r="K145" s="10">
        <f>IF(AND(X145="M",H145&lt;4,NOT(F145="M15")),MAX(K$2:K144)+1,IF($F145="MS",MAX(K$2:K144)+1,""))</f>
        <v>32</v>
      </c>
      <c r="L145" s="10" t="str">
        <f>IF(AND($F145="M40",K145=""),MAX(L$2:L144)+1,"")</f>
        <v/>
      </c>
      <c r="M145" s="10" t="str">
        <f>IF(AND($F145="M50",K145=""),MAX(M$2:M144)+1,"")</f>
        <v/>
      </c>
      <c r="N145" s="10" t="str">
        <f>IF(AND($F145="M60",K145=""),MAX(N$2:N144)+1,"")</f>
        <v/>
      </c>
      <c r="O145" s="10" t="str">
        <f>IF(AND($F145="M70",K145=""),MAX(O$2:O144)+1,"")</f>
        <v/>
      </c>
      <c r="P145" s="10" t="str">
        <f>IF(AND(X145="F",H145&lt;4,NOT(F145="W15")),MAX(P$2:P144)+1,IF($F145="WS",MAX(P$2:P144)+1,""))</f>
        <v/>
      </c>
      <c r="Q145" s="10" t="str">
        <f>IF(AND($F145="W40",P145=""),MAX(Q$2:Q144)+1,"")</f>
        <v/>
      </c>
      <c r="R145" s="10" t="str">
        <f>IF(AND($F145="W50",P145=""),MAX(R$2:R144)+1,"")</f>
        <v/>
      </c>
      <c r="S145" s="10" t="str">
        <f>IF(AND($F145="W60",P145=""),MAX(S$2:S144)+1,"")</f>
        <v/>
      </c>
      <c r="T145" s="10" t="str">
        <f>IF(AND($F145="W70",P145=""),MAX(T$2:T144)+1,"")</f>
        <v/>
      </c>
      <c r="U145" s="10" t="str">
        <f>IF($F145="M15",MAX(U$2:U144)+1,"")</f>
        <v/>
      </c>
      <c r="V145" s="10" t="str">
        <f>IF($F145="W15",MAX(V$2:V144)+1,"")</f>
        <v/>
      </c>
      <c r="X145" s="11" t="str">
        <f>IF(ISBLANK(B145),"",VLOOKUP(B145,Register!$A$1:$G$351,6,FALSE))</f>
        <v>M</v>
      </c>
    </row>
    <row r="146" spans="1:24" ht="12">
      <c r="A146" s="3">
        <f t="shared" si="2"/>
        <v>145</v>
      </c>
      <c r="B146" s="3">
        <v>289</v>
      </c>
      <c r="C146" s="27">
        <v>46.49</v>
      </c>
      <c r="D146" s="3" t="str">
        <f>IF(B146="","",VLOOKUP(B146,Register!$A$1:$G$351,2,FALSE)&amp;" "&amp;VLOOKUP(B146,Register!$A$1:$G$351,3,FALSE))</f>
        <v>Amy O'Donnell</v>
      </c>
      <c r="E146" s="3" t="str">
        <f>IF(ISBLANK(B146),"",VLOOKUP(B146,Register!$A$1:$G$351,4,FALSE))</f>
        <v>Tone Zone</v>
      </c>
      <c r="F146" s="5" t="str">
        <f>IF(ISBLANK(B146),"",VLOOKUP(B146,Register!$A$1:$G$351,5,FALSE))</f>
        <v>W15</v>
      </c>
      <c r="G146" s="3">
        <f>IF($F146&lt;&gt;"",COUNTIF($F$2:$F146,$F146),"")</f>
        <v>1</v>
      </c>
      <c r="H146" s="3">
        <f>IF(X146="","",COUNTIF($X$1:$X146,X146))</f>
        <v>57</v>
      </c>
      <c r="I146" s="3">
        <f>IF(AND(E146&lt;&gt;"Unattached",E146&lt;&gt;""),COUNTIF($E$1:$E146,$E146),"")</f>
        <v>6</v>
      </c>
      <c r="K146" s="10" t="str">
        <f>IF(AND(X146="M",H146&lt;4,NOT(F146="M15")),MAX(K$2:K145)+1,IF($F146="MS",MAX(K$2:K145)+1,""))</f>
        <v/>
      </c>
      <c r="L146" s="10" t="str">
        <f>IF(AND($F146="M40",K146=""),MAX(L$2:L145)+1,"")</f>
        <v/>
      </c>
      <c r="M146" s="10" t="str">
        <f>IF(AND($F146="M50",K146=""),MAX(M$2:M145)+1,"")</f>
        <v/>
      </c>
      <c r="N146" s="10" t="str">
        <f>IF(AND($F146="M60",K146=""),MAX(N$2:N145)+1,"")</f>
        <v/>
      </c>
      <c r="O146" s="10" t="str">
        <f>IF(AND($F146="M70",K146=""),MAX(O$2:O145)+1,"")</f>
        <v/>
      </c>
      <c r="P146" s="10" t="str">
        <f>IF(AND(X146="F",H146&lt;4,NOT(F146="W15")),MAX(P$2:P145)+1,IF($F146="WS",MAX(P$2:P145)+1,""))</f>
        <v/>
      </c>
      <c r="Q146" s="10" t="str">
        <f>IF(AND($F146="W40",P146=""),MAX(Q$2:Q145)+1,"")</f>
        <v/>
      </c>
      <c r="R146" s="10" t="str">
        <f>IF(AND($F146="W50",P146=""),MAX(R$2:R145)+1,"")</f>
        <v/>
      </c>
      <c r="S146" s="10" t="str">
        <f>IF(AND($F146="W60",P146=""),MAX(S$2:S145)+1,"")</f>
        <v/>
      </c>
      <c r="T146" s="10" t="str">
        <f>IF(AND($F146="W70",P146=""),MAX(T$2:T145)+1,"")</f>
        <v/>
      </c>
      <c r="U146" s="10" t="str">
        <f>IF($F146="M15",MAX(U$2:U145)+1,"")</f>
        <v/>
      </c>
      <c r="V146" s="10">
        <f>IF($F146="W15",MAX(V$2:V145)+1,"")</f>
        <v>1</v>
      </c>
      <c r="X146" s="11" t="str">
        <f>IF(ISBLANK(B146),"",VLOOKUP(B146,Register!$A$1:$G$351,6,FALSE))</f>
        <v>F</v>
      </c>
    </row>
    <row r="147" spans="1:24" ht="12">
      <c r="A147" s="3">
        <f t="shared" si="2"/>
        <v>146</v>
      </c>
      <c r="B147" s="3">
        <v>192</v>
      </c>
      <c r="C147" s="27">
        <v>46.56</v>
      </c>
      <c r="D147" s="3" t="str">
        <f>IF(B147="","",VLOOKUP(B147,Register!$A$1:$G$351,2,FALSE)&amp;" "&amp;VLOOKUP(B147,Register!$A$1:$G$351,3,FALSE))</f>
        <v>Lesley Wilman</v>
      </c>
      <c r="E147" s="3" t="str">
        <f>IF(ISBLANK(B147),"",VLOOKUP(B147,Register!$A$1:$G$351,4,FALSE))</f>
        <v>Clanfield Joggers</v>
      </c>
      <c r="F147" s="5" t="str">
        <f>IF(ISBLANK(B147),"",VLOOKUP(B147,Register!$A$1:$G$351,5,FALSE))</f>
        <v>W50</v>
      </c>
      <c r="G147" s="3">
        <f>IF($F147&lt;&gt;"",COUNTIF($F$2:$F147,$F147),"")</f>
        <v>8</v>
      </c>
      <c r="H147" s="3">
        <f>IF(X147="","",COUNTIF($X$1:$X147,X147))</f>
        <v>58</v>
      </c>
      <c r="I147" s="3">
        <f>IF(AND(E147&lt;&gt;"Unattached",E147&lt;&gt;""),COUNTIF($E$1:$E147,$E147),"")</f>
        <v>7</v>
      </c>
      <c r="K147" s="10" t="str">
        <f>IF(AND(X147="M",H147&lt;4,NOT(F147="M15")),MAX(K$2:K146)+1,IF($F147="MS",MAX(K$2:K146)+1,""))</f>
        <v/>
      </c>
      <c r="L147" s="10" t="str">
        <f>IF(AND($F147="M40",K147=""),MAX(L$2:L146)+1,"")</f>
        <v/>
      </c>
      <c r="M147" s="10" t="str">
        <f>IF(AND($F147="M50",K147=""),MAX(M$2:M146)+1,"")</f>
        <v/>
      </c>
      <c r="N147" s="10" t="str">
        <f>IF(AND($F147="M60",K147=""),MAX(N$2:N146)+1,"")</f>
        <v/>
      </c>
      <c r="O147" s="10" t="str">
        <f>IF(AND($F147="M70",K147=""),MAX(O$2:O146)+1,"")</f>
        <v/>
      </c>
      <c r="P147" s="10" t="str">
        <f>IF(AND(X147="F",H147&lt;4,NOT(F147="W15")),MAX(P$2:P146)+1,IF($F147="WS",MAX(P$2:P146)+1,""))</f>
        <v/>
      </c>
      <c r="Q147" s="10" t="str">
        <f>IF(AND($F147="W40",P147=""),MAX(Q$2:Q146)+1,"")</f>
        <v/>
      </c>
      <c r="R147" s="10">
        <f>IF(AND($F147="W50",P147=""),MAX(R$2:R146)+1,"")</f>
        <v>8</v>
      </c>
      <c r="S147" s="10" t="str">
        <f>IF(AND($F147="W60",P147=""),MAX(S$2:S146)+1,"")</f>
        <v/>
      </c>
      <c r="T147" s="10" t="str">
        <f>IF(AND($F147="W70",P147=""),MAX(T$2:T146)+1,"")</f>
        <v/>
      </c>
      <c r="U147" s="10" t="str">
        <f>IF($F147="M15",MAX(U$2:U146)+1,"")</f>
        <v/>
      </c>
      <c r="V147" s="10" t="str">
        <f>IF($F147="W15",MAX(V$2:V146)+1,"")</f>
        <v/>
      </c>
      <c r="X147" s="11" t="str">
        <f>IF(ISBLANK(B147),"",VLOOKUP(B147,Register!$A$1:$G$351,6,FALSE))</f>
        <v>F</v>
      </c>
    </row>
    <row r="148" spans="1:24" ht="12">
      <c r="A148" s="3">
        <f>IF(B148="","",A147+1)</f>
        <v>147</v>
      </c>
      <c r="B148" s="3">
        <v>8</v>
      </c>
      <c r="C148" s="27">
        <v>46.58</v>
      </c>
      <c r="D148" s="3" t="str">
        <f>IF(B148="","",VLOOKUP(B148,Register!$A$1:$G$351,2,FALSE)&amp;" "&amp;VLOOKUP(B148,Register!$A$1:$G$351,3,FALSE))</f>
        <v>Tracy Slade</v>
      </c>
      <c r="E148" s="3" t="str">
        <f>IF(ISBLANK(B148),"",VLOOKUP(B148,Register!$A$1:$G$351,4,FALSE))</f>
        <v>Gosport RR</v>
      </c>
      <c r="F148" s="5" t="str">
        <f>IF(ISBLANK(B148),"",VLOOKUP(B148,Register!$A$1:$G$351,5,FALSE))</f>
        <v>WS</v>
      </c>
      <c r="G148" s="3">
        <f>IF($F148&lt;&gt;"",COUNTIF($F$2:$F148,$F148),"")</f>
        <v>31</v>
      </c>
      <c r="H148" s="3">
        <f>IF(X148="","",COUNTIF($X$1:$X148,X148))</f>
        <v>59</v>
      </c>
      <c r="I148" s="3">
        <f>IF(AND(E148&lt;&gt;"Unattached",E148&lt;&gt;""),COUNTIF($E$1:$E148,$E148),"")</f>
        <v>9</v>
      </c>
      <c r="K148" s="10" t="str">
        <f>IF(AND(X148="M",H148&lt;4,NOT(F148="M15")),MAX(K$2:K147)+1,IF($F148="MS",MAX(K$2:K147)+1,""))</f>
        <v/>
      </c>
      <c r="L148" s="10" t="str">
        <f>IF(AND($F148="M40",K148=""),MAX(L$2:L147)+1,"")</f>
        <v/>
      </c>
      <c r="M148" s="10" t="str">
        <f>IF(AND($F148="M50",K148=""),MAX(M$2:M147)+1,"")</f>
        <v/>
      </c>
      <c r="N148" s="10" t="str">
        <f>IF(AND($F148="M60",K148=""),MAX(N$2:N147)+1,"")</f>
        <v/>
      </c>
      <c r="O148" s="10" t="str">
        <f>IF(AND($F148="M70",K148=""),MAX(O$2:O147)+1,"")</f>
        <v/>
      </c>
      <c r="P148" s="10">
        <f>IF(AND(X148="F",H148&lt;4,NOT(F148="W15")),MAX(P$2:P147)+1,IF($F148="WS",MAX(P$2:P147)+1,""))</f>
        <v>31</v>
      </c>
      <c r="Q148" s="10" t="str">
        <f>IF(AND($F148="W40",P148=""),MAX(Q$2:Q147)+1,"")</f>
        <v/>
      </c>
      <c r="R148" s="10" t="str">
        <f>IF(AND($F148="W50",P148=""),MAX(R$2:R147)+1,"")</f>
        <v/>
      </c>
      <c r="S148" s="10" t="str">
        <f>IF(AND($F148="W60",P148=""),MAX(S$2:S147)+1,"")</f>
        <v/>
      </c>
      <c r="T148" s="10" t="str">
        <f>IF(AND($F148="W70",P148=""),MAX(T$2:T147)+1,"")</f>
        <v/>
      </c>
      <c r="U148" s="10" t="str">
        <f>IF($F148="M15",MAX(U$2:U147)+1,"")</f>
        <v/>
      </c>
      <c r="V148" s="10" t="str">
        <f>IF($F148="W15",MAX(V$2:V147)+1,"")</f>
        <v/>
      </c>
      <c r="X148" s="11" t="str">
        <f>IF(ISBLANK(B148),"",VLOOKUP(B148,Register!$A$1:$G$351,6,FALSE))</f>
        <v>F</v>
      </c>
    </row>
    <row r="149" spans="1:24" ht="12">
      <c r="A149" s="3">
        <f t="shared" ref="A149:A212" si="3">IF(B149="","",A148+1)</f>
        <v>148</v>
      </c>
      <c r="B149" s="3">
        <v>7</v>
      </c>
      <c r="C149" s="27">
        <v>46.58</v>
      </c>
      <c r="D149" s="3" t="str">
        <f>IF(B149="","",VLOOKUP(B149,Register!$A$1:$G$351,2,FALSE)&amp;" "&amp;VLOOKUP(B149,Register!$A$1:$G$351,3,FALSE))</f>
        <v>Rory Fall</v>
      </c>
      <c r="E149" s="3" t="str">
        <f>IF(ISBLANK(B149),"",VLOOKUP(B149,Register!$A$1:$G$351,4,FALSE))</f>
        <v>Gosport RR</v>
      </c>
      <c r="F149" s="5" t="str">
        <f>IF(ISBLANK(B149),"",VLOOKUP(B149,Register!$A$1:$G$351,5,FALSE))</f>
        <v>M50</v>
      </c>
      <c r="G149" s="3">
        <f>IF($F149&lt;&gt;"",COUNTIF($F$2:$F149,$F149),"")</f>
        <v>18</v>
      </c>
      <c r="H149" s="3">
        <f>IF(X149="","",COUNTIF($X$1:$X149,X149))</f>
        <v>89</v>
      </c>
      <c r="I149" s="3">
        <f>IF(AND(E149&lt;&gt;"Unattached",E149&lt;&gt;""),COUNTIF($E$1:$E149,$E149),"")</f>
        <v>10</v>
      </c>
      <c r="K149" s="10" t="str">
        <f>IF(AND(X149="M",H149&lt;4,NOT(F149="M15")),MAX(K$2:K148)+1,IF($F149="MS",MAX(K$2:K148)+1,""))</f>
        <v/>
      </c>
      <c r="L149" s="10" t="str">
        <f>IF(AND($F149="M40",K149=""),MAX(L$2:L148)+1,"")</f>
        <v/>
      </c>
      <c r="M149" s="10">
        <f>IF(AND($F149="M50",K149=""),MAX(M$2:M148)+1,"")</f>
        <v>18</v>
      </c>
      <c r="N149" s="10" t="str">
        <f>IF(AND($F149="M60",K149=""),MAX(N$2:N148)+1,"")</f>
        <v/>
      </c>
      <c r="O149" s="10" t="str">
        <f>IF(AND($F149="M70",K149=""),MAX(O$2:O148)+1,"")</f>
        <v/>
      </c>
      <c r="P149" s="10" t="str">
        <f>IF(AND(X149="F",H149&lt;4,NOT(F149="W15")),MAX(P$2:P148)+1,IF($F149="WS",MAX(P$2:P148)+1,""))</f>
        <v/>
      </c>
      <c r="Q149" s="10" t="str">
        <f>IF(AND($F149="W40",P149=""),MAX(Q$2:Q148)+1,"")</f>
        <v/>
      </c>
      <c r="R149" s="10"/>
      <c r="S149" s="10"/>
      <c r="T149" s="10"/>
      <c r="U149" s="10"/>
      <c r="V149" s="10"/>
      <c r="X149" s="11" t="str">
        <f>IF(ISBLANK(B149),"",VLOOKUP(B149,Register!$A$1:$G$351,6,FALSE))</f>
        <v>M</v>
      </c>
    </row>
    <row r="150" spans="1:24" ht="12">
      <c r="A150" s="3">
        <f t="shared" si="3"/>
        <v>149</v>
      </c>
      <c r="B150" s="3">
        <v>15</v>
      </c>
      <c r="C150" s="27">
        <v>47.08</v>
      </c>
      <c r="D150" s="3" t="str">
        <f>IF(B150="","",VLOOKUP(B150,Register!$A$1:$G$351,2,FALSE)&amp;" "&amp;VLOOKUP(B150,Register!$A$1:$G$351,3,FALSE))</f>
        <v>Emma Powell</v>
      </c>
      <c r="E150" s="3" t="str">
        <f>IF(ISBLANK(B150),"",VLOOKUP(B150,Register!$A$1:$G$351,4,FALSE))</f>
        <v>Fareham Crusaders</v>
      </c>
      <c r="F150" s="5" t="str">
        <f>IF(ISBLANK(B150),"",VLOOKUP(B150,Register!$A$1:$G$351,5,FALSE))</f>
        <v>W40</v>
      </c>
      <c r="G150" s="3">
        <f>IF($F150&lt;&gt;"",COUNTIF($F$2:$F150,$F150),"")</f>
        <v>18</v>
      </c>
      <c r="H150" s="3">
        <f>IF(X150="","",COUNTIF($X$1:$X150,X150))</f>
        <v>60</v>
      </c>
      <c r="I150" s="3">
        <f>IF(AND(E150&lt;&gt;"Unattached",E150&lt;&gt;""),COUNTIF($E$1:$E150,$E150),"")</f>
        <v>3</v>
      </c>
      <c r="K150" s="10" t="str">
        <f>IF(AND(X150="M",H150&lt;4,NOT(F150="M15")),MAX(K$2:K149)+1,IF($F150="MS",MAX(K$2:K149)+1,""))</f>
        <v/>
      </c>
      <c r="L150" s="10" t="str">
        <f>IF(AND($F150="M40",K150=""),MAX(L$2:L149)+1,"")</f>
        <v/>
      </c>
      <c r="M150" s="10" t="str">
        <f>IF(AND($F150="M50",K150=""),MAX(M$2:M149)+1,"")</f>
        <v/>
      </c>
      <c r="N150" s="10" t="str">
        <f>IF(AND($F150="M60",K150=""),MAX(N$2:N149)+1,"")</f>
        <v/>
      </c>
      <c r="O150" s="10" t="str">
        <f>IF(AND($F150="M70",K150=""),MAX(O$2:O149)+1,"")</f>
        <v/>
      </c>
      <c r="P150" s="10" t="str">
        <f>IF(AND(X150="F",H150&lt;4,NOT(F150="W15")),MAX(P$2:P149)+1,IF($F150="WS",MAX(P$2:P149)+1,""))</f>
        <v/>
      </c>
      <c r="Q150" s="10">
        <f>IF(AND($F150="W40",P150=""),MAX(Q$2:Q149)+1,"")</f>
        <v>18</v>
      </c>
      <c r="R150" s="10" t="str">
        <f>IF(AND($F150="W50",P150=""),MAX(R$2:R148)+1,"")</f>
        <v/>
      </c>
      <c r="S150" s="10" t="str">
        <f>IF(AND($F150="W60",P150=""),MAX(S$2:S148)+1,"")</f>
        <v/>
      </c>
      <c r="T150" s="10" t="str">
        <f>IF(AND($F150="W70",P150=""),MAX(T$2:T148)+1,"")</f>
        <v/>
      </c>
      <c r="U150" s="10" t="str">
        <f>IF($F150="M15",MAX(U$2:U148)+1,"")</f>
        <v/>
      </c>
      <c r="V150" s="10" t="str">
        <f>IF($F150="W15",MAX(V$2:V148)+1,"")</f>
        <v/>
      </c>
      <c r="X150" s="11" t="str">
        <f>IF(ISBLANK(B150),"",VLOOKUP(B150,Register!$A$1:$G$351,6,FALSE))</f>
        <v>F</v>
      </c>
    </row>
    <row r="151" spans="1:24" ht="12">
      <c r="A151" s="3">
        <f t="shared" si="3"/>
        <v>150</v>
      </c>
      <c r="B151" s="3">
        <v>32</v>
      </c>
      <c r="C151" s="27">
        <v>47.15</v>
      </c>
      <c r="D151" s="3" t="str">
        <f>IF(B151="","",VLOOKUP(B151,Register!$A$1:$G$351,2,FALSE)&amp;" "&amp;VLOOKUP(B151,Register!$A$1:$G$351,3,FALSE))</f>
        <v>Clariece Warrier</v>
      </c>
      <c r="E151" s="3" t="str">
        <f>IF(ISBLANK(B151),"",VLOOKUP(B151,Register!$A$1:$G$351,4,FALSE))</f>
        <v>Victory AC</v>
      </c>
      <c r="F151" s="5" t="str">
        <f>IF(ISBLANK(B151),"",VLOOKUP(B151,Register!$A$1:$G$351,5,FALSE))</f>
        <v>WS</v>
      </c>
      <c r="G151" s="3">
        <f>IF($F151&lt;&gt;"",COUNTIF($F$2:$F151,$F151),"")</f>
        <v>32</v>
      </c>
      <c r="H151" s="3">
        <f>IF(X151="","",COUNTIF($X$1:$X151,X151))</f>
        <v>61</v>
      </c>
      <c r="I151" s="3">
        <f>IF(AND(E151&lt;&gt;"Unattached",E151&lt;&gt;""),COUNTIF($E$1:$E151,$E151),"")</f>
        <v>17</v>
      </c>
      <c r="K151" s="10" t="str">
        <f>IF(AND(X151="M",H151&lt;4,NOT(F151="M15")),MAX(K$2:K150)+1,IF($F151="MS",MAX(K$2:K150)+1,""))</f>
        <v/>
      </c>
      <c r="L151" s="10" t="str">
        <f>IF(AND($F151="M40",K151=""),MAX(L$2:L150)+1,"")</f>
        <v/>
      </c>
      <c r="M151" s="10" t="str">
        <f>IF(AND($F151="M50",K151=""),MAX(M$2:M150)+1,"")</f>
        <v/>
      </c>
      <c r="N151" s="10" t="str">
        <f>IF(AND($F151="M60",K151=""),MAX(N$2:N150)+1,"")</f>
        <v/>
      </c>
      <c r="O151" s="10" t="str">
        <f>IF(AND($F151="M70",K151=""),MAX(O$2:O150)+1,"")</f>
        <v/>
      </c>
      <c r="P151" s="10">
        <f>IF(AND(X151="F",H151&lt;4,NOT(F151="W15")),MAX(P$2:P150)+1,IF($F151="WS",MAX(P$2:P150)+1,""))</f>
        <v>32</v>
      </c>
      <c r="Q151" s="10" t="str">
        <f>IF(AND($F151="W40",P151=""),MAX(Q$2:Q150)+1,"")</f>
        <v/>
      </c>
      <c r="R151" s="10" t="str">
        <f>IF(AND($F151="W50",P151=""),MAX(R$2:R150)+1,"")</f>
        <v/>
      </c>
      <c r="S151" s="10" t="str">
        <f>IF(AND($F151="W60",P151=""),MAX(S$2:S150)+1,"")</f>
        <v/>
      </c>
      <c r="T151" s="10" t="str">
        <f>IF(AND($F151="W70",P151=""),MAX(T$2:T150)+1,"")</f>
        <v/>
      </c>
      <c r="U151" s="10" t="str">
        <f>IF($F151="M15",MAX(U$2:U150)+1,"")</f>
        <v/>
      </c>
      <c r="V151" s="10" t="str">
        <f>IF($F151="W15",MAX(V$2:V150)+1,"")</f>
        <v/>
      </c>
      <c r="X151" s="11" t="str">
        <f>IF(ISBLANK(B151),"",VLOOKUP(B151,Register!$A$1:$G$351,6,FALSE))</f>
        <v>F</v>
      </c>
    </row>
    <row r="152" spans="1:24" ht="12">
      <c r="A152" s="3">
        <f t="shared" si="3"/>
        <v>151</v>
      </c>
      <c r="B152" s="3">
        <v>324</v>
      </c>
      <c r="C152" s="27">
        <v>47.27</v>
      </c>
      <c r="D152" s="3" t="str">
        <f>IF(B152="","",VLOOKUP(B152,Register!$A$1:$G$351,2,FALSE)&amp;" "&amp;VLOOKUP(B152,Register!$A$1:$G$351,3,FALSE))</f>
        <v>Peter Millyard</v>
      </c>
      <c r="E152" s="3" t="str">
        <f>IF(ISBLANK(B152),"",VLOOKUP(B152,Register!$A$1:$G$351,4,FALSE))</f>
        <v>Unattached</v>
      </c>
      <c r="F152" s="5" t="str">
        <f>IF(ISBLANK(B152),"",VLOOKUP(B152,Register!$A$1:$G$351,5,FALSE))</f>
        <v>M50</v>
      </c>
      <c r="G152" s="3">
        <f>IF($F152&lt;&gt;"",COUNTIF($F$2:$F152,$F152),"")</f>
        <v>19</v>
      </c>
      <c r="H152" s="3">
        <f>IF(X152="","",COUNTIF($X$1:$X152,X152))</f>
        <v>90</v>
      </c>
      <c r="I152" s="3" t="str">
        <f>IF(AND(E152&lt;&gt;"Unattached",E152&lt;&gt;""),COUNTIF($E$1:$E152,$E152),"")</f>
        <v/>
      </c>
      <c r="K152" s="10" t="str">
        <f>IF(AND(X152="M",H152&lt;4,NOT(F152="M15")),MAX(K$2:K151)+1,IF($F152="MS",MAX(K$2:K151)+1,""))</f>
        <v/>
      </c>
      <c r="L152" s="10" t="str">
        <f>IF(AND($F152="M40",K152=""),MAX(L$2:L151)+1,"")</f>
        <v/>
      </c>
      <c r="M152" s="10">
        <f>IF(AND($F152="M50",K152=""),MAX(M$2:M151)+1,"")</f>
        <v>19</v>
      </c>
      <c r="N152" s="10" t="str">
        <f>IF(AND($F152="M60",K152=""),MAX(N$2:N151)+1,"")</f>
        <v/>
      </c>
      <c r="O152" s="10" t="str">
        <f>IF(AND($F152="M70",K152=""),MAX(O$2:O151)+1,"")</f>
        <v/>
      </c>
      <c r="P152" s="10" t="str">
        <f>IF(AND(X152="F",H152&lt;4,NOT(F152="W15")),MAX(P$2:P151)+1,IF($F152="WS",MAX(P$2:P151)+1,""))</f>
        <v/>
      </c>
      <c r="Q152" s="10" t="str">
        <f>IF(AND($F152="W40",P152=""),MAX(Q$2:Q151)+1,"")</f>
        <v/>
      </c>
      <c r="R152" s="10" t="str">
        <f>IF(AND($F152="W50",P152=""),MAX(R$2:R151)+1,"")</f>
        <v/>
      </c>
      <c r="S152" s="10" t="str">
        <f>IF(AND($F152="W60",P152=""),MAX(S$2:S151)+1,"")</f>
        <v/>
      </c>
      <c r="T152" s="10" t="str">
        <f>IF(AND($F152="W70",P152=""),MAX(T$2:T151)+1,"")</f>
        <v/>
      </c>
      <c r="U152" s="10" t="str">
        <f>IF($F152="M15",MAX(U$2:U151)+1,"")</f>
        <v/>
      </c>
      <c r="V152" s="10" t="str">
        <f>IF($F152="W15",MAX(V$2:V151)+1,"")</f>
        <v/>
      </c>
      <c r="X152" s="11" t="str">
        <f>IF(ISBLANK(B152),"",VLOOKUP(B152,Register!$A$1:$G$351,6,FALSE))</f>
        <v>M</v>
      </c>
    </row>
    <row r="153" spans="1:24" ht="12">
      <c r="A153" s="3">
        <f t="shared" si="3"/>
        <v>152</v>
      </c>
      <c r="B153" s="3">
        <v>262</v>
      </c>
      <c r="C153" s="27">
        <v>47.38</v>
      </c>
      <c r="D153" s="3" t="str">
        <f>IF(B153="","",VLOOKUP(B153,Register!$A$1:$G$351,2,FALSE)&amp;" "&amp;VLOOKUP(B153,Register!$A$1:$G$351,3,FALSE))</f>
        <v>Rachel Holmes</v>
      </c>
      <c r="E153" s="3" t="str">
        <f>IF(ISBLANK(B153),"",VLOOKUP(B153,Register!$A$1:$G$351,4,FALSE))</f>
        <v>Unattached</v>
      </c>
      <c r="F153" s="5" t="str">
        <f>IF(ISBLANK(B153),"",VLOOKUP(B153,Register!$A$1:$G$351,5,FALSE))</f>
        <v>WS</v>
      </c>
      <c r="G153" s="3">
        <f>IF($F153&lt;&gt;"",COUNTIF($F$2:$F153,$F153),"")</f>
        <v>33</v>
      </c>
      <c r="H153" s="3">
        <f>IF(X153="","",COUNTIF($X$1:$X153,X153))</f>
        <v>62</v>
      </c>
      <c r="I153" s="3" t="str">
        <f>IF(AND(E153&lt;&gt;"Unattached",E153&lt;&gt;""),COUNTIF($E$1:$E153,$E153),"")</f>
        <v/>
      </c>
      <c r="K153" s="10" t="str">
        <f>IF(AND(X153="M",H153&lt;4,NOT(F153="M15")),MAX(K$2:K152)+1,IF($F153="MS",MAX(K$2:K152)+1,""))</f>
        <v/>
      </c>
      <c r="L153" s="10" t="str">
        <f>IF(AND($F153="M40",K153=""),MAX(L$2:L152)+1,"")</f>
        <v/>
      </c>
      <c r="M153" s="10" t="str">
        <f>IF(AND($F153="M50",K153=""),MAX(M$2:M152)+1,"")</f>
        <v/>
      </c>
      <c r="N153" s="10" t="str">
        <f>IF(AND($F153="M60",K153=""),MAX(N$2:N152)+1,"")</f>
        <v/>
      </c>
      <c r="O153" s="10" t="str">
        <f>IF(AND($F153="M70",K153=""),MAX(O$2:O152)+1,"")</f>
        <v/>
      </c>
      <c r="P153" s="10">
        <f>IF(AND(X153="F",H153&lt;4,NOT(F153="W15")),MAX(P$2:P152)+1,IF($F153="WS",MAX(P$2:P152)+1,""))</f>
        <v>33</v>
      </c>
      <c r="Q153" s="10" t="str">
        <f>IF(AND($F153="W40",P153=""),MAX(Q$2:Q152)+1,"")</f>
        <v/>
      </c>
      <c r="R153" s="10" t="str">
        <f>IF(AND($F153="W50",P153=""),MAX(R$2:R152)+1,"")</f>
        <v/>
      </c>
      <c r="S153" s="10" t="str">
        <f>IF(AND($F153="W60",P153=""),MAX(S$2:S152)+1,"")</f>
        <v/>
      </c>
      <c r="T153" s="10" t="str">
        <f>IF(AND($F153="W70",P153=""),MAX(T$2:T152)+1,"")</f>
        <v/>
      </c>
      <c r="U153" s="10" t="str">
        <f>IF($F153="M15",MAX(U$2:U152)+1,"")</f>
        <v/>
      </c>
      <c r="V153" s="10" t="str">
        <f>IF($F153="W15",MAX(V$2:V152)+1,"")</f>
        <v/>
      </c>
      <c r="X153" s="11" t="str">
        <f>IF(ISBLANK(B153),"",VLOOKUP(B153,Register!$A$1:$G$351,6,FALSE))</f>
        <v>F</v>
      </c>
    </row>
    <row r="154" spans="1:24" ht="12">
      <c r="A154" s="3">
        <f t="shared" si="3"/>
        <v>153</v>
      </c>
      <c r="B154" s="3">
        <v>287</v>
      </c>
      <c r="C154" s="27">
        <v>47.4</v>
      </c>
      <c r="D154" s="3" t="str">
        <f>IF(B154="","",VLOOKUP(B154,Register!$A$1:$G$351,2,FALSE)&amp;" "&amp;VLOOKUP(B154,Register!$A$1:$G$351,3,FALSE))</f>
        <v>Libby Pymont</v>
      </c>
      <c r="E154" s="3" t="str">
        <f>IF(ISBLANK(B154),"",VLOOKUP(B154,Register!$A$1:$G$351,4,FALSE))</f>
        <v>Unattached</v>
      </c>
      <c r="F154" s="5" t="str">
        <f>IF(ISBLANK(B154),"",VLOOKUP(B154,Register!$A$1:$G$351,5,FALSE))</f>
        <v>W50</v>
      </c>
      <c r="G154" s="3">
        <f>IF($F154&lt;&gt;"",COUNTIF($F$2:$F154,$F154),"")</f>
        <v>9</v>
      </c>
      <c r="H154" s="3">
        <f>IF(X154="","",COUNTIF($X$1:$X154,X154))</f>
        <v>63</v>
      </c>
      <c r="I154" s="3" t="str">
        <f>IF(AND(E154&lt;&gt;"Unattached",E154&lt;&gt;""),COUNTIF($E$1:$E154,$E154),"")</f>
        <v/>
      </c>
      <c r="K154" s="10" t="str">
        <f>IF(AND(X154="M",H154&lt;4,NOT(F154="M15")),MAX(K$2:K153)+1,IF($F154="MS",MAX(K$2:K153)+1,""))</f>
        <v/>
      </c>
      <c r="L154" s="10" t="str">
        <f>IF(AND($F154="M40",K154=""),MAX(L$2:L153)+1,"")</f>
        <v/>
      </c>
      <c r="M154" s="10" t="str">
        <f>IF(AND($F154="M50",K154=""),MAX(M$2:M153)+1,"")</f>
        <v/>
      </c>
      <c r="N154" s="10" t="str">
        <f>IF(AND($F154="M60",K154=""),MAX(N$2:N153)+1,"")</f>
        <v/>
      </c>
      <c r="O154" s="10" t="str">
        <f>IF(AND($F154="M70",K154=""),MAX(O$2:O153)+1,"")</f>
        <v/>
      </c>
      <c r="P154" s="10" t="str">
        <f>IF(AND(X154="F",H154&lt;4,NOT(F154="W15")),MAX(P$2:P153)+1,IF($F154="WS",MAX(P$2:P153)+1,""))</f>
        <v/>
      </c>
      <c r="Q154" s="10" t="str">
        <f>IF(AND($F154="W40",P154=""),MAX(Q$2:Q153)+1,"")</f>
        <v/>
      </c>
      <c r="R154" s="10">
        <f>IF(AND($F154="W50",P154=""),MAX(R$2:R153)+1,"")</f>
        <v>9</v>
      </c>
      <c r="S154" s="10" t="str">
        <f>IF(AND($F154="W60",P154=""),MAX(S$2:S153)+1,"")</f>
        <v/>
      </c>
      <c r="T154" s="10" t="str">
        <f>IF(AND($F154="W70",P154=""),MAX(T$2:T153)+1,"")</f>
        <v/>
      </c>
      <c r="U154" s="10" t="str">
        <f>IF($F154="M15",MAX(U$2:U153)+1,"")</f>
        <v/>
      </c>
      <c r="V154" s="10" t="str">
        <f>IF($F154="W15",MAX(V$2:V153)+1,"")</f>
        <v/>
      </c>
      <c r="X154" s="11" t="str">
        <f>IF(ISBLANK(B154),"",VLOOKUP(B154,Register!$A$1:$G$351,6,FALSE))</f>
        <v>F</v>
      </c>
    </row>
    <row r="155" spans="1:24" ht="12">
      <c r="A155" s="3">
        <f t="shared" si="3"/>
        <v>154</v>
      </c>
      <c r="B155" s="3">
        <v>30</v>
      </c>
      <c r="C155" s="27">
        <v>47.31</v>
      </c>
      <c r="D155" s="3" t="str">
        <f>IF(B155="","",VLOOKUP(B155,Register!$A$1:$G$351,2,FALSE)&amp;" "&amp;VLOOKUP(B155,Register!$A$1:$G$351,3,FALSE))</f>
        <v>Eileen McDowell</v>
      </c>
      <c r="E155" s="3" t="str">
        <f>IF(ISBLANK(B155),"",VLOOKUP(B155,Register!$A$1:$G$351,4,FALSE))</f>
        <v>Pompey Joggers</v>
      </c>
      <c r="F155" s="5" t="str">
        <f>IF(ISBLANK(B155),"",VLOOKUP(B155,Register!$A$1:$G$351,5,FALSE))</f>
        <v>WS</v>
      </c>
      <c r="G155" s="3">
        <f>IF($F155&lt;&gt;"",COUNTIF($F$2:$F155,$F155),"")</f>
        <v>34</v>
      </c>
      <c r="H155" s="3">
        <f>IF(X155="","",COUNTIF($X$1:$X155,X155))</f>
        <v>64</v>
      </c>
      <c r="I155" s="3">
        <f>IF(AND(E155&lt;&gt;"Unattached",E155&lt;&gt;""),COUNTIF($E$1:$E155,$E155),"")</f>
        <v>8</v>
      </c>
      <c r="K155" s="10" t="str">
        <f>IF(AND(X155="M",H155&lt;4,NOT(F155="M15")),MAX(K$2:K154)+1,IF($F155="MS",MAX(K$2:K154)+1,""))</f>
        <v/>
      </c>
      <c r="L155" s="10" t="str">
        <f>IF(AND($F155="M40",K155=""),MAX(L$2:L154)+1,"")</f>
        <v/>
      </c>
      <c r="M155" s="10" t="str">
        <f>IF(AND($F155="M50",K155=""),MAX(M$2:M154)+1,"")</f>
        <v/>
      </c>
      <c r="N155" s="10" t="str">
        <f>IF(AND($F155="M60",K155=""),MAX(N$2:N154)+1,"")</f>
        <v/>
      </c>
      <c r="O155" s="10" t="str">
        <f>IF(AND($F155="M70",K155=""),MAX(O$2:O154)+1,"")</f>
        <v/>
      </c>
      <c r="P155" s="10">
        <f>IF(AND(X155="F",H155&lt;4,NOT(F155="W15")),MAX(P$2:P154)+1,IF($F155="WS",MAX(P$2:P154)+1,""))</f>
        <v>34</v>
      </c>
      <c r="Q155" s="10" t="str">
        <f>IF(AND($F155="W40",P155=""),MAX(Q$2:Q154)+1,"")</f>
        <v/>
      </c>
      <c r="R155" s="10" t="str">
        <f>IF(AND($F155="W50",P155=""),MAX(R$2:R154)+1,"")</f>
        <v/>
      </c>
      <c r="S155" s="10" t="str">
        <f>IF(AND($F155="W60",P155=""),MAX(S$2:S154)+1,"")</f>
        <v/>
      </c>
      <c r="T155" s="10" t="str">
        <f>IF(AND($F155="W70",P155=""),MAX(T$2:T154)+1,"")</f>
        <v/>
      </c>
      <c r="U155" s="10" t="str">
        <f>IF($F155="M15",MAX(U$2:U154)+1,"")</f>
        <v/>
      </c>
      <c r="V155" s="10" t="str">
        <f>IF($F155="W15",MAX(V$2:V154)+1,"")</f>
        <v/>
      </c>
      <c r="X155" s="11" t="str">
        <f>IF(ISBLANK(B155),"",VLOOKUP(B155,Register!$A$1:$G$351,6,FALSE))</f>
        <v>F</v>
      </c>
    </row>
    <row r="156" spans="1:24" ht="12">
      <c r="A156" s="3">
        <f t="shared" si="3"/>
        <v>155</v>
      </c>
      <c r="B156" s="3">
        <v>301</v>
      </c>
      <c r="C156" s="27">
        <v>47.44</v>
      </c>
      <c r="D156" s="3" t="str">
        <f>IF(B156="","",VLOOKUP(B156,Register!$A$1:$G$351,2,FALSE)&amp;" "&amp;VLOOKUP(B156,Register!$A$1:$G$351,3,FALSE))</f>
        <v>Frances Hodgson</v>
      </c>
      <c r="E156" s="3" t="str">
        <f>IF(ISBLANK(B156),"",VLOOKUP(B156,Register!$A$1:$G$351,4,FALSE))</f>
        <v>Pompey Joggers</v>
      </c>
      <c r="F156" s="5" t="str">
        <f>IF(ISBLANK(B156),"",VLOOKUP(B156,Register!$A$1:$G$351,5,FALSE))</f>
        <v>WS</v>
      </c>
      <c r="G156" s="3">
        <f>IF($F156&lt;&gt;"",COUNTIF($F$2:$F156,$F156),"")</f>
        <v>35</v>
      </c>
      <c r="H156" s="3">
        <f>IF(X156="","",COUNTIF($X$1:$X156,X156))</f>
        <v>65</v>
      </c>
      <c r="I156" s="3">
        <f>IF(AND(E156&lt;&gt;"Unattached",E156&lt;&gt;""),COUNTIF($E$1:$E156,$E156),"")</f>
        <v>9</v>
      </c>
      <c r="K156" s="10" t="str">
        <f>IF(AND(X156="M",H156&lt;4,NOT(F156="M15")),MAX(K$2:K155)+1,IF($F156="MS",MAX(K$2:K155)+1,""))</f>
        <v/>
      </c>
      <c r="L156" s="10" t="str">
        <f>IF(AND($F156="M40",K156=""),MAX(L$2:L155)+1,"")</f>
        <v/>
      </c>
      <c r="M156" s="10" t="str">
        <f>IF(AND($F156="M50",K156=""),MAX(M$2:M155)+1,"")</f>
        <v/>
      </c>
      <c r="N156" s="10" t="str">
        <f>IF(AND($F156="M60",K156=""),MAX(N$2:N155)+1,"")</f>
        <v/>
      </c>
      <c r="O156" s="10" t="str">
        <f>IF(AND($F156="M70",K156=""),MAX(O$2:O155)+1,"")</f>
        <v/>
      </c>
      <c r="P156" s="10">
        <f>IF(AND(X156="F",H156&lt;4,NOT(F156="W15")),MAX(P$2:P155)+1,IF($F156="WS",MAX(P$2:P155)+1,""))</f>
        <v>35</v>
      </c>
      <c r="Q156" s="10" t="str">
        <f>IF(AND($F156="W40",P156=""),MAX(Q$2:Q155)+1,"")</f>
        <v/>
      </c>
      <c r="R156" s="10" t="str">
        <f>IF(AND($F156="W50",P156=""),MAX(R$2:R155)+1,"")</f>
        <v/>
      </c>
      <c r="S156" s="10" t="str">
        <f>IF(AND($F156="W60",P156=""),MAX(S$2:S155)+1,"")</f>
        <v/>
      </c>
      <c r="T156" s="10" t="str">
        <f>IF(AND($F156="W70",P156=""),MAX(T$2:T155)+1,"")</f>
        <v/>
      </c>
      <c r="U156" s="10" t="str">
        <f>IF($F156="M15",MAX(U$2:U155)+1,"")</f>
        <v/>
      </c>
      <c r="V156" s="10" t="str">
        <f>IF($F156="W15",MAX(V$2:V155)+1,"")</f>
        <v/>
      </c>
      <c r="X156" s="11" t="str">
        <f>IF(ISBLANK(B156),"",VLOOKUP(B156,Register!$A$1:$G$351,6,FALSE))</f>
        <v>F</v>
      </c>
    </row>
    <row r="157" spans="1:24" ht="12">
      <c r="A157" s="3">
        <f t="shared" si="3"/>
        <v>156</v>
      </c>
      <c r="B157" s="3">
        <v>305</v>
      </c>
      <c r="C157" s="27">
        <v>47.57</v>
      </c>
      <c r="D157" s="3" t="str">
        <f>IF(B157="","",VLOOKUP(B157,Register!$A$1:$G$351,2,FALSE)&amp;" "&amp;VLOOKUP(B157,Register!$A$1:$G$351,3,FALSE))</f>
        <v>Chistopher Matthews</v>
      </c>
      <c r="E157" s="3" t="str">
        <f>IF(ISBLANK(B157),"",VLOOKUP(B157,Register!$A$1:$G$351,4,FALSE))</f>
        <v>Unattached</v>
      </c>
      <c r="F157" s="5" t="str">
        <f>IF(ISBLANK(B157),"",VLOOKUP(B157,Register!$A$1:$G$351,5,FALSE))</f>
        <v>MS</v>
      </c>
      <c r="G157" s="3">
        <f>IF($F157&lt;&gt;"",COUNTIF($F$2:$F157,$F157),"")</f>
        <v>32</v>
      </c>
      <c r="H157" s="3">
        <f>IF(X157="","",COUNTIF($X$1:$X157,X157))</f>
        <v>91</v>
      </c>
      <c r="I157" s="3" t="str">
        <f>IF(AND(E157&lt;&gt;"Unattached",E157&lt;&gt;""),COUNTIF($E$1:$E157,$E157),"")</f>
        <v/>
      </c>
      <c r="K157" s="10">
        <f>IF(AND(X157="M",H157&lt;4,NOT(F157="M15")),MAX(K$2:K156)+1,IF($F157="MS",MAX(K$2:K156)+1,""))</f>
        <v>33</v>
      </c>
      <c r="L157" s="10" t="str">
        <f>IF(AND($F157="M40",K157=""),MAX(L$2:L156)+1,"")</f>
        <v/>
      </c>
      <c r="M157" s="10" t="str">
        <f>IF(AND($F157="M50",K157=""),MAX(M$2:M156)+1,"")</f>
        <v/>
      </c>
      <c r="N157" s="10" t="str">
        <f>IF(AND($F157="M60",K157=""),MAX(N$2:N156)+1,"")</f>
        <v/>
      </c>
      <c r="O157" s="10" t="str">
        <f>IF(AND($F157="M70",K157=""),MAX(O$2:O156)+1,"")</f>
        <v/>
      </c>
      <c r="P157" s="10" t="str">
        <f>IF(AND(X157="F",H157&lt;4,NOT(F157="W15")),MAX(P$2:P156)+1,IF($F157="WS",MAX(P$2:P156)+1,""))</f>
        <v/>
      </c>
      <c r="Q157" s="10" t="str">
        <f>IF(AND($F157="W40",P157=""),MAX(Q$2:Q156)+1,"")</f>
        <v/>
      </c>
      <c r="R157" s="10" t="str">
        <f>IF(AND($F157="W50",P157=""),MAX(R$2:R156)+1,"")</f>
        <v/>
      </c>
      <c r="S157" s="10" t="str">
        <f>IF(AND($F157="W60",P157=""),MAX(S$2:S156)+1,"")</f>
        <v/>
      </c>
      <c r="T157" s="10" t="str">
        <f>IF(AND($F157="W70",P157=""),MAX(T$2:T156)+1,"")</f>
        <v/>
      </c>
      <c r="U157" s="10" t="str">
        <f>IF($F157="M15",MAX(U$2:U156)+1,"")</f>
        <v/>
      </c>
      <c r="V157" s="10" t="str">
        <f>IF($F157="W15",MAX(V$2:V156)+1,"")</f>
        <v/>
      </c>
      <c r="X157" s="11" t="str">
        <f>IF(ISBLANK(B157),"",VLOOKUP(B157,Register!$A$1:$G$351,6,FALSE))</f>
        <v>M</v>
      </c>
    </row>
    <row r="158" spans="1:24" ht="12">
      <c r="A158" s="3">
        <f t="shared" si="3"/>
        <v>157</v>
      </c>
      <c r="B158" s="3">
        <v>298</v>
      </c>
      <c r="C158" s="27">
        <v>47.59</v>
      </c>
      <c r="D158" s="3" t="str">
        <f>IF(B158="","",VLOOKUP(B158,Register!$A$1:$G$351,2,FALSE)&amp;" "&amp;VLOOKUP(B158,Register!$A$1:$G$351,3,FALSE))</f>
        <v>Rachel Buckle</v>
      </c>
      <c r="E158" s="3" t="str">
        <f>IF(ISBLANK(B158),"",VLOOKUP(B158,Register!$A$1:$G$351,4,FALSE))</f>
        <v>Emsworth Joggers</v>
      </c>
      <c r="F158" s="5" t="str">
        <f>IF(ISBLANK(B158),"",VLOOKUP(B158,Register!$A$1:$G$351,5,FALSE))</f>
        <v>WS</v>
      </c>
      <c r="G158" s="3">
        <f>IF($F158&lt;&gt;"",COUNTIF($F$2:$F158,$F158),"")</f>
        <v>36</v>
      </c>
      <c r="H158" s="3">
        <f>IF(X158="","",COUNTIF($X$1:$X158,X158))</f>
        <v>66</v>
      </c>
      <c r="I158" s="3">
        <f>IF(AND(E158&lt;&gt;"Unattached",E158&lt;&gt;""),COUNTIF($E$1:$E158,$E158),"")</f>
        <v>1</v>
      </c>
      <c r="K158" s="10" t="str">
        <f>IF(AND(X158="M",H158&lt;4,NOT(F158="M15")),MAX(K$2:K157)+1,IF($F158="MS",MAX(K$2:K157)+1,""))</f>
        <v/>
      </c>
      <c r="L158" s="10" t="str">
        <f>IF(AND($F158="M40",K158=""),MAX(L$2:L157)+1,"")</f>
        <v/>
      </c>
      <c r="M158" s="10" t="str">
        <f>IF(AND($F158="M50",K158=""),MAX(M$2:M157)+1,"")</f>
        <v/>
      </c>
      <c r="N158" s="10" t="str">
        <f>IF(AND($F158="M60",K158=""),MAX(N$2:N157)+1,"")</f>
        <v/>
      </c>
      <c r="O158" s="10" t="str">
        <f>IF(AND($F158="M70",K158=""),MAX(O$2:O157)+1,"")</f>
        <v/>
      </c>
      <c r="P158" s="10">
        <f>IF(AND(X158="F",H158&lt;4,NOT(F158="W15")),MAX(P$2:P157)+1,IF($F158="WS",MAX(P$2:P157)+1,""))</f>
        <v>36</v>
      </c>
      <c r="Q158" s="10" t="str">
        <f>IF(AND($F158="W40",P158=""),MAX(Q$2:Q157)+1,"")</f>
        <v/>
      </c>
      <c r="R158" s="10" t="str">
        <f>IF(AND($F158="W50",P158=""),MAX(R$2:R157)+1,"")</f>
        <v/>
      </c>
      <c r="S158" s="10" t="str">
        <f>IF(AND($F158="W60",P158=""),MAX(S$2:S157)+1,"")</f>
        <v/>
      </c>
      <c r="T158" s="10" t="str">
        <f>IF(AND($F158="W70",P158=""),MAX(T$2:T157)+1,"")</f>
        <v/>
      </c>
      <c r="U158" s="10" t="str">
        <f>IF($F158="M15",MAX(U$2:U157)+1,"")</f>
        <v/>
      </c>
      <c r="V158" s="10" t="str">
        <f>IF($F158="W15",MAX(V$2:V157)+1,"")</f>
        <v/>
      </c>
      <c r="X158" s="11" t="str">
        <f>IF(ISBLANK(B158),"",VLOOKUP(B158,Register!$A$1:$G$351,6,FALSE))</f>
        <v>F</v>
      </c>
    </row>
    <row r="159" spans="1:24" ht="12">
      <c r="A159" s="3">
        <f t="shared" si="3"/>
        <v>158</v>
      </c>
      <c r="B159" s="3">
        <v>312</v>
      </c>
      <c r="C159" s="27">
        <v>48.01</v>
      </c>
      <c r="D159" s="3" t="str">
        <f>IF(B159="","",VLOOKUP(B159,Register!$A$1:$G$351,2,FALSE)&amp;" "&amp;VLOOKUP(B159,Register!$A$1:$G$351,3,FALSE))</f>
        <v>Matt Holehouse</v>
      </c>
      <c r="E159" s="3" t="str">
        <f>IF(ISBLANK(B159),"",VLOOKUP(B159,Register!$A$1:$G$351,4,FALSE))</f>
        <v>Unattached</v>
      </c>
      <c r="F159" s="5" t="str">
        <f>IF(ISBLANK(B159),"",VLOOKUP(B159,Register!$A$1:$G$351,5,FALSE))</f>
        <v>MS</v>
      </c>
      <c r="G159" s="3">
        <f>IF($F159&lt;&gt;"",COUNTIF($F$2:$F159,$F159),"")</f>
        <v>33</v>
      </c>
      <c r="H159" s="3">
        <f>IF(X159="","",COUNTIF($X$1:$X159,X159))</f>
        <v>92</v>
      </c>
      <c r="I159" s="3" t="str">
        <f>IF(AND(E159&lt;&gt;"Unattached",E159&lt;&gt;""),COUNTIF($E$1:$E159,$E159),"")</f>
        <v/>
      </c>
      <c r="K159" s="10">
        <f>IF(AND(X159="M",H159&lt;4,NOT(F159="M15")),MAX(K$2:K158)+1,IF($F159="MS",MAX(K$2:K158)+1,""))</f>
        <v>34</v>
      </c>
      <c r="L159" s="10" t="str">
        <f>IF(AND($F159="M40",K159=""),MAX(L$2:L158)+1,"")</f>
        <v/>
      </c>
      <c r="M159" s="10" t="str">
        <f>IF(AND($F159="M50",K159=""),MAX(M$2:M158)+1,"")</f>
        <v/>
      </c>
      <c r="N159" s="10" t="str">
        <f>IF(AND($F159="M60",K159=""),MAX(N$2:N158)+1,"")</f>
        <v/>
      </c>
      <c r="O159" s="10" t="str">
        <f>IF(AND($F159="M70",K159=""),MAX(O$2:O158)+1,"")</f>
        <v/>
      </c>
      <c r="P159" s="10" t="str">
        <f>IF(AND(X159="F",H159&lt;4,NOT(F159="W15")),MAX(P$2:P158)+1,IF($F159="WS",MAX(P$2:P158)+1,""))</f>
        <v/>
      </c>
      <c r="Q159" s="10" t="str">
        <f>IF(AND($F159="W40",P159=""),MAX(Q$2:Q158)+1,"")</f>
        <v/>
      </c>
      <c r="R159" s="10" t="str">
        <f>IF(AND($F159="W50",P159=""),MAX(R$2:R158)+1,"")</f>
        <v/>
      </c>
      <c r="S159" s="10" t="str">
        <f>IF(AND($F159="W60",P159=""),MAX(S$2:S158)+1,"")</f>
        <v/>
      </c>
      <c r="T159" s="10" t="str">
        <f>IF(AND($F159="W70",P159=""),MAX(T$2:T158)+1,"")</f>
        <v/>
      </c>
      <c r="U159" s="10" t="str">
        <f>IF($F159="M15",MAX(U$2:U158)+1,"")</f>
        <v/>
      </c>
      <c r="V159" s="10" t="str">
        <f>IF($F159="W15",MAX(V$2:V158)+1,"")</f>
        <v/>
      </c>
      <c r="X159" s="11" t="str">
        <f>IF(ISBLANK(B159),"",VLOOKUP(B159,Register!$A$1:$G$351,6,FALSE))</f>
        <v>M</v>
      </c>
    </row>
    <row r="160" spans="1:24" ht="12">
      <c r="A160" s="3">
        <f t="shared" si="3"/>
        <v>159</v>
      </c>
      <c r="B160" s="3">
        <v>176</v>
      </c>
      <c r="C160" s="27">
        <v>48.05</v>
      </c>
      <c r="D160" s="3" t="str">
        <f>IF(B160="","",VLOOKUP(B160,Register!$A$1:$G$351,2,FALSE)&amp;" "&amp;VLOOKUP(B160,Register!$A$1:$G$351,3,FALSE))</f>
        <v>Maria Leonard</v>
      </c>
      <c r="E160" s="3" t="str">
        <f>IF(ISBLANK(B160),"",VLOOKUP(B160,Register!$A$1:$G$351,4,FALSE))</f>
        <v>Unattached</v>
      </c>
      <c r="F160" s="5" t="str">
        <f>IF(ISBLANK(B160),"",VLOOKUP(B160,Register!$A$1:$G$351,5,FALSE))</f>
        <v>WS</v>
      </c>
      <c r="G160" s="3">
        <f>IF($F160&lt;&gt;"",COUNTIF($F$2:$F160,$F160),"")</f>
        <v>37</v>
      </c>
      <c r="H160" s="3">
        <f>IF(X160="","",COUNTIF($X$1:$X160,X160))</f>
        <v>67</v>
      </c>
      <c r="I160" s="3" t="str">
        <f>IF(AND(E160&lt;&gt;"Unattached",E160&lt;&gt;""),COUNTIF($E$1:$E160,$E160),"")</f>
        <v/>
      </c>
      <c r="K160" s="10" t="str">
        <f>IF(AND(X160="M",H160&lt;4,NOT(F160="M15")),MAX(K$2:K159)+1,IF($F160="MS",MAX(K$2:K159)+1,""))</f>
        <v/>
      </c>
      <c r="L160" s="10" t="str">
        <f>IF(AND($F160="M40",K160=""),MAX(L$2:L159)+1,"")</f>
        <v/>
      </c>
      <c r="M160" s="10" t="str">
        <f>IF(AND($F160="M50",K160=""),MAX(M$2:M159)+1,"")</f>
        <v/>
      </c>
      <c r="N160" s="10" t="str">
        <f>IF(AND($F160="M60",K160=""),MAX(N$2:N159)+1,"")</f>
        <v/>
      </c>
      <c r="O160" s="10" t="str">
        <f>IF(AND($F160="M70",K160=""),MAX(O$2:O159)+1,"")</f>
        <v/>
      </c>
      <c r="P160" s="10">
        <f>IF(AND(X160="F",H160&lt;4,NOT(F160="W15")),MAX(P$2:P159)+1,IF($F160="WS",MAX(P$2:P159)+1,""))</f>
        <v>37</v>
      </c>
      <c r="Q160" s="10" t="str">
        <f>IF(AND($F160="W40",P160=""),MAX(Q$2:Q159)+1,"")</f>
        <v/>
      </c>
      <c r="R160" s="10" t="str">
        <f>IF(AND($F160="W50",P160=""),MAX(R$2:R159)+1,"")</f>
        <v/>
      </c>
      <c r="S160" s="10" t="str">
        <f>IF(AND($F160="W60",P160=""),MAX(S$2:S159)+1,"")</f>
        <v/>
      </c>
      <c r="T160" s="10" t="str">
        <f>IF(AND($F160="W70",P160=""),MAX(T$2:T159)+1,"")</f>
        <v/>
      </c>
      <c r="U160" s="10" t="str">
        <f>IF($F160="M15",MAX(U$2:U159)+1,"")</f>
        <v/>
      </c>
      <c r="V160" s="10" t="str">
        <f>IF($F160="W15",MAX(V$2:V159)+1,"")</f>
        <v/>
      </c>
      <c r="X160" s="11" t="str">
        <f>IF(ISBLANK(B160),"",VLOOKUP(B160,Register!$A$1:$G$351,6,FALSE))</f>
        <v>F</v>
      </c>
    </row>
    <row r="161" spans="1:24" ht="12">
      <c r="A161" s="3">
        <f t="shared" si="3"/>
        <v>160</v>
      </c>
      <c r="B161" s="3">
        <v>134</v>
      </c>
      <c r="C161" s="27">
        <v>48.11</v>
      </c>
      <c r="D161" s="3" t="str">
        <f>IF(B161="","",VLOOKUP(B161,Register!$A$1:$G$351,2,FALSE)&amp;" "&amp;VLOOKUP(B161,Register!$A$1:$G$351,3,FALSE))</f>
        <v>James Sealy</v>
      </c>
      <c r="E161" s="3" t="str">
        <f>IF(ISBLANK(B161),"",VLOOKUP(B161,Register!$A$1:$G$351,4,FALSE))</f>
        <v>Unattached</v>
      </c>
      <c r="F161" s="5" t="str">
        <f>IF(ISBLANK(B161),"",VLOOKUP(B161,Register!$A$1:$G$351,5,FALSE))</f>
        <v>M50</v>
      </c>
      <c r="G161" s="3">
        <f>IF($F161&lt;&gt;"",COUNTIF($F$2:$F161,$F161),"")</f>
        <v>20</v>
      </c>
      <c r="H161" s="3">
        <f>IF(X161="","",COUNTIF($X$1:$X161,X161))</f>
        <v>93</v>
      </c>
      <c r="I161" s="3" t="str">
        <f>IF(AND(E161&lt;&gt;"Unattached",E161&lt;&gt;""),COUNTIF($E$1:$E161,$E161),"")</f>
        <v/>
      </c>
      <c r="K161" s="10" t="str">
        <f>IF(AND(X161="M",H161&lt;4,NOT(F161="M15")),MAX(K$2:K160)+1,IF($F161="MS",MAX(K$2:K160)+1,""))</f>
        <v/>
      </c>
      <c r="L161" s="10" t="str">
        <f>IF(AND($F161="M40",K161=""),MAX(L$2:L160)+1,"")</f>
        <v/>
      </c>
      <c r="M161" s="10">
        <f>IF(AND($F161="M50",K161=""),MAX(M$2:M160)+1,"")</f>
        <v>20</v>
      </c>
      <c r="N161" s="10" t="str">
        <f>IF(AND($F161="M60",K161=""),MAX(N$2:N160)+1,"")</f>
        <v/>
      </c>
      <c r="O161" s="10" t="str">
        <f>IF(AND($F161="M70",K161=""),MAX(O$2:O160)+1,"")</f>
        <v/>
      </c>
      <c r="P161" s="10" t="str">
        <f>IF(AND(X161="F",H161&lt;4,NOT(F161="W15")),MAX(P$2:P160)+1,IF($F161="WS",MAX(P$2:P160)+1,""))</f>
        <v/>
      </c>
      <c r="Q161" s="10" t="str">
        <f>IF(AND($F161="W40",P161=""),MAX(Q$2:Q160)+1,"")</f>
        <v/>
      </c>
      <c r="R161" s="10" t="str">
        <f>IF(AND($F161="W50",P161=""),MAX(R$2:R160)+1,"")</f>
        <v/>
      </c>
      <c r="S161" s="10" t="str">
        <f>IF(AND($F161="W60",P161=""),MAX(S$2:S160)+1,"")</f>
        <v/>
      </c>
      <c r="T161" s="10" t="str">
        <f>IF(AND($F161="W70",P161=""),MAX(T$2:T160)+1,"")</f>
        <v/>
      </c>
      <c r="U161" s="10" t="str">
        <f>IF($F161="M15",MAX(U$2:U160)+1,"")</f>
        <v/>
      </c>
      <c r="V161" s="10" t="str">
        <f>IF($F161="W15",MAX(V$2:V160)+1,"")</f>
        <v/>
      </c>
      <c r="X161" s="11" t="str">
        <f>IF(ISBLANK(B161),"",VLOOKUP(B161,Register!$A$1:$G$351,6,FALSE))</f>
        <v>M</v>
      </c>
    </row>
    <row r="162" spans="1:24" ht="12">
      <c r="A162" s="3">
        <f t="shared" si="3"/>
        <v>161</v>
      </c>
      <c r="B162" s="3">
        <v>71</v>
      </c>
      <c r="C162" s="27">
        <v>48.14</v>
      </c>
      <c r="D162" s="3" t="str">
        <f>IF(B162="","",VLOOKUP(B162,Register!$A$1:$G$351,2,FALSE)&amp;" "&amp;VLOOKUP(B162,Register!$A$1:$G$351,3,FALSE))</f>
        <v>Karen Morby</v>
      </c>
      <c r="E162" s="3" t="str">
        <f>IF(ISBLANK(B162),"",VLOOKUP(B162,Register!$A$1:$G$351,4,FALSE))</f>
        <v>Gosport RR</v>
      </c>
      <c r="F162" s="5" t="str">
        <f>IF(ISBLANK(B162),"",VLOOKUP(B162,Register!$A$1:$G$351,5,FALSE))</f>
        <v>W40</v>
      </c>
      <c r="G162" s="3">
        <f>IF($F162&lt;&gt;"",COUNTIF($F$2:$F162,$F162),"")</f>
        <v>19</v>
      </c>
      <c r="H162" s="3">
        <f>IF(X162="","",COUNTIF($X$1:$X162,X162))</f>
        <v>68</v>
      </c>
      <c r="I162" s="3">
        <f>IF(AND(E162&lt;&gt;"Unattached",E162&lt;&gt;""),COUNTIF($E$1:$E162,$E162),"")</f>
        <v>11</v>
      </c>
      <c r="K162" s="10" t="str">
        <f>IF(AND(X162="M",H162&lt;4,NOT(F162="M15")),MAX(K$2:K161)+1,IF($F162="MS",MAX(K$2:K161)+1,""))</f>
        <v/>
      </c>
      <c r="L162" s="10" t="str">
        <f>IF(AND($F162="M40",K162=""),MAX(L$2:L161)+1,"")</f>
        <v/>
      </c>
      <c r="M162" s="10" t="str">
        <f>IF(AND($F162="M50",K162=""),MAX(M$2:M161)+1,"")</f>
        <v/>
      </c>
      <c r="N162" s="10" t="str">
        <f>IF(AND($F162="M60",K162=""),MAX(N$2:N161)+1,"")</f>
        <v/>
      </c>
      <c r="O162" s="10" t="str">
        <f>IF(AND($F162="M70",K162=""),MAX(O$2:O161)+1,"")</f>
        <v/>
      </c>
      <c r="P162" s="10" t="str">
        <f>IF(AND(X162="F",H162&lt;4,NOT(F162="W15")),MAX(P$2:P161)+1,IF($F162="WS",MAX(P$2:P161)+1,""))</f>
        <v/>
      </c>
      <c r="Q162" s="10">
        <f>IF(AND($F162="W40",P162=""),MAX(Q$2:Q161)+1,"")</f>
        <v>19</v>
      </c>
      <c r="R162" s="10" t="str">
        <f>IF(AND($F162="W50",P162=""),MAX(R$2:R161)+1,"")</f>
        <v/>
      </c>
      <c r="S162" s="10" t="str">
        <f>IF(AND($F162="W60",P162=""),MAX(S$2:S161)+1,"")</f>
        <v/>
      </c>
      <c r="T162" s="10" t="str">
        <f>IF(AND($F162="W70",P162=""),MAX(T$2:T161)+1,"")</f>
        <v/>
      </c>
      <c r="U162" s="10" t="str">
        <f>IF($F162="M15",MAX(U$2:U161)+1,"")</f>
        <v/>
      </c>
      <c r="V162" s="10" t="str">
        <f>IF($F162="W15",MAX(V$2:V161)+1,"")</f>
        <v/>
      </c>
      <c r="X162" s="11" t="str">
        <f>IF(ISBLANK(B162),"",VLOOKUP(B162,Register!$A$1:$G$351,6,FALSE))</f>
        <v>F</v>
      </c>
    </row>
    <row r="163" spans="1:24" ht="12">
      <c r="A163" s="3">
        <f t="shared" si="3"/>
        <v>162</v>
      </c>
      <c r="B163" s="3">
        <v>168</v>
      </c>
      <c r="C163" s="27">
        <v>48.24</v>
      </c>
      <c r="D163" s="3" t="str">
        <f>IF(B163="","",VLOOKUP(B163,Register!$A$1:$G$351,2,FALSE)&amp;" "&amp;VLOOKUP(B163,Register!$A$1:$G$351,3,FALSE))</f>
        <v>Natalie Wilson</v>
      </c>
      <c r="E163" s="3" t="str">
        <f>IF(ISBLANK(B163),"",VLOOKUP(B163,Register!$A$1:$G$351,4,FALSE))</f>
        <v>Victory AC</v>
      </c>
      <c r="F163" s="5" t="str">
        <f>IF(ISBLANK(B163),"",VLOOKUP(B163,Register!$A$1:$G$351,5,FALSE))</f>
        <v>WS</v>
      </c>
      <c r="G163" s="3">
        <f>IF($F163&lt;&gt;"",COUNTIF($F$2:$F163,$F163),"")</f>
        <v>38</v>
      </c>
      <c r="H163" s="3">
        <f>IF(X163="","",COUNTIF($X$1:$X163,X163))</f>
        <v>69</v>
      </c>
      <c r="I163" s="3">
        <f>IF(AND(E163&lt;&gt;"Unattached",E163&lt;&gt;""),COUNTIF($E$1:$E163,$E163),"")</f>
        <v>18</v>
      </c>
      <c r="K163" s="10" t="str">
        <f>IF(AND(X163="M",H163&lt;4,NOT(F163="M15")),MAX(K$2:K162)+1,IF($F163="MS",MAX(K$2:K162)+1,""))</f>
        <v/>
      </c>
      <c r="L163" s="10" t="str">
        <f>IF(AND($F163="M40",K163=""),MAX(L$2:L162)+1,"")</f>
        <v/>
      </c>
      <c r="M163" s="10" t="str">
        <f>IF(AND($F163="M50",K163=""),MAX(M$2:M162)+1,"")</f>
        <v/>
      </c>
      <c r="N163" s="10" t="str">
        <f>IF(AND($F163="M60",K163=""),MAX(N$2:N162)+1,"")</f>
        <v/>
      </c>
      <c r="O163" s="10" t="str">
        <f>IF(AND($F163="M70",K163=""),MAX(O$2:O162)+1,"")</f>
        <v/>
      </c>
      <c r="P163" s="10">
        <f>IF(AND(X163="F",H163&lt;4,NOT(F163="W15")),MAX(P$2:P162)+1,IF($F163="WS",MAX(P$2:P162)+1,""))</f>
        <v>38</v>
      </c>
      <c r="Q163" s="10" t="str">
        <f>IF(AND($F163="W40",P163=""),MAX(Q$2:Q162)+1,"")</f>
        <v/>
      </c>
      <c r="R163" s="10" t="str">
        <f>IF(AND($F163="W50",P163=""),MAX(R$2:R162)+1,"")</f>
        <v/>
      </c>
      <c r="S163" s="10" t="str">
        <f>IF(AND($F163="W60",P163=""),MAX(S$2:S162)+1,"")</f>
        <v/>
      </c>
      <c r="T163" s="10" t="str">
        <f>IF(AND($F163="W70",P163=""),MAX(T$2:T162)+1,"")</f>
        <v/>
      </c>
      <c r="U163" s="10" t="str">
        <f>IF($F163="M15",MAX(U$2:U162)+1,"")</f>
        <v/>
      </c>
      <c r="V163" s="10" t="str">
        <f>IF($F163="W15",MAX(V$2:V162)+1,"")</f>
        <v/>
      </c>
      <c r="X163" s="11" t="str">
        <f>IF(ISBLANK(B163),"",VLOOKUP(B163,Register!$A$1:$G$351,6,FALSE))</f>
        <v>F</v>
      </c>
    </row>
    <row r="164" spans="1:24" ht="12">
      <c r="A164" s="3">
        <f t="shared" si="3"/>
        <v>163</v>
      </c>
      <c r="B164" s="3">
        <v>280</v>
      </c>
      <c r="C164" s="27">
        <v>48.26</v>
      </c>
      <c r="D164" s="3" t="str">
        <f>IF(B164="","",VLOOKUP(B164,Register!$A$1:$G$351,2,FALSE)&amp;" "&amp;VLOOKUP(B164,Register!$A$1:$G$351,3,FALSE))</f>
        <v>Sam Feiven</v>
      </c>
      <c r="E164" s="3" t="str">
        <f>IF(ISBLANK(B164),"",VLOOKUP(B164,Register!$A$1:$G$351,4,FALSE))</f>
        <v>Unattached</v>
      </c>
      <c r="F164" s="5" t="str">
        <f>IF(ISBLANK(B164),"",VLOOKUP(B164,Register!$A$1:$G$351,5,FALSE))</f>
        <v>W50</v>
      </c>
      <c r="G164" s="3">
        <f>IF($F164&lt;&gt;"",COUNTIF($F$2:$F164,$F164),"")</f>
        <v>10</v>
      </c>
      <c r="H164" s="3">
        <f>IF(X164="","",COUNTIF($X$1:$X164,X164))</f>
        <v>70</v>
      </c>
      <c r="I164" s="3" t="str">
        <f>IF(AND(E164&lt;&gt;"Unattached",E164&lt;&gt;""),COUNTIF($E$1:$E164,$E164),"")</f>
        <v/>
      </c>
      <c r="K164" s="10" t="str">
        <f>IF(AND(X164="M",H164&lt;4,NOT(F164="M15")),MAX(K$2:K163)+1,IF($F164="MS",MAX(K$2:K163)+1,""))</f>
        <v/>
      </c>
      <c r="L164" s="10" t="str">
        <f>IF(AND($F164="M40",K164=""),MAX(L$2:L163)+1,"")</f>
        <v/>
      </c>
      <c r="M164" s="10" t="str">
        <f>IF(AND($F164="M50",K164=""),MAX(M$2:M163)+1,"")</f>
        <v/>
      </c>
      <c r="N164" s="10" t="str">
        <f>IF(AND($F164="M60",K164=""),MAX(N$2:N163)+1,"")</f>
        <v/>
      </c>
      <c r="O164" s="10" t="str">
        <f>IF(AND($F164="M70",K164=""),MAX(O$2:O163)+1,"")</f>
        <v/>
      </c>
      <c r="P164" s="10" t="str">
        <f>IF(AND(X164="F",H164&lt;4,NOT(F164="W15")),MAX(P$2:P163)+1,IF($F164="WS",MAX(P$2:P163)+1,""))</f>
        <v/>
      </c>
      <c r="Q164" s="10" t="str">
        <f>IF(AND($F164="W40",P164=""),MAX(Q$2:Q163)+1,"")</f>
        <v/>
      </c>
      <c r="R164" s="10">
        <f>IF(AND($F164="W50",P164=""),MAX(R$2:R163)+1,"")</f>
        <v>10</v>
      </c>
      <c r="S164" s="10" t="str">
        <f>IF(AND($F164="W60",P164=""),MAX(S$2:S163)+1,"")</f>
        <v/>
      </c>
      <c r="T164" s="10" t="str">
        <f>IF(AND($F164="W70",P164=""),MAX(T$2:T163)+1,"")</f>
        <v/>
      </c>
      <c r="U164" s="10" t="str">
        <f>IF($F164="M15",MAX(U$2:U163)+1,"")</f>
        <v/>
      </c>
      <c r="V164" s="10" t="str">
        <f>IF($F164="W15",MAX(V$2:V163)+1,"")</f>
        <v/>
      </c>
      <c r="X164" s="11" t="str">
        <f>IF(ISBLANK(B164),"",VLOOKUP(B164,Register!$A$1:$G$351,6,FALSE))</f>
        <v>F</v>
      </c>
    </row>
    <row r="165" spans="1:24" ht="12">
      <c r="A165" s="3">
        <f t="shared" si="3"/>
        <v>164</v>
      </c>
      <c r="B165" s="3">
        <v>101</v>
      </c>
      <c r="C165" s="27">
        <v>48.27</v>
      </c>
      <c r="D165" s="3" t="str">
        <f>IF(B165="","",VLOOKUP(B165,Register!$A$1:$G$351,2,FALSE)&amp;" "&amp;VLOOKUP(B165,Register!$A$1:$G$351,3,FALSE))</f>
        <v>Debbie Knight</v>
      </c>
      <c r="E165" s="3" t="str">
        <f>IF(ISBLANK(B165),"",VLOOKUP(B165,Register!$A$1:$G$351,4,FALSE))</f>
        <v>Unattached</v>
      </c>
      <c r="F165" s="5" t="str">
        <f>IF(ISBLANK(B165),"",VLOOKUP(B165,Register!$A$1:$G$351,5,FALSE))</f>
        <v>W50</v>
      </c>
      <c r="G165" s="3">
        <f>IF($F165&lt;&gt;"",COUNTIF($F$2:$F165,$F165),"")</f>
        <v>11</v>
      </c>
      <c r="H165" s="3">
        <f>IF(X165="","",COUNTIF($X$1:$X165,X165))</f>
        <v>71</v>
      </c>
      <c r="I165" s="3" t="str">
        <f>IF(AND(E165&lt;&gt;"Unattached",E165&lt;&gt;""),COUNTIF($E$1:$E165,$E165),"")</f>
        <v/>
      </c>
      <c r="K165" s="10" t="str">
        <f>IF(AND(X165="M",H165&lt;4,NOT(F165="M15")),MAX(K$2:K164)+1,IF($F165="MS",MAX(K$2:K164)+1,""))</f>
        <v/>
      </c>
      <c r="L165" s="10" t="str">
        <f>IF(AND($F165="M40",K165=""),MAX(L$2:L164)+1,"")</f>
        <v/>
      </c>
      <c r="M165" s="10" t="str">
        <f>IF(AND($F165="M50",K165=""),MAX(M$2:M164)+1,"")</f>
        <v/>
      </c>
      <c r="N165" s="10" t="str">
        <f>IF(AND($F165="M60",K165=""),MAX(N$2:N164)+1,"")</f>
        <v/>
      </c>
      <c r="O165" s="10" t="str">
        <f>IF(AND($F165="M70",K165=""),MAX(O$2:O164)+1,"")</f>
        <v/>
      </c>
      <c r="P165" s="10" t="str">
        <f>IF(AND(X165="F",H165&lt;4,NOT(F165="W15")),MAX(P$2:P164)+1,IF($F165="WS",MAX(P$2:P164)+1,""))</f>
        <v/>
      </c>
      <c r="Q165" s="10" t="str">
        <f>IF(AND($F165="W40",P165=""),MAX(Q$2:Q164)+1,"")</f>
        <v/>
      </c>
      <c r="R165" s="10">
        <f>IF(AND($F165="W50",P165=""),MAX(R$2:R164)+1,"")</f>
        <v>11</v>
      </c>
      <c r="S165" s="10" t="str">
        <f>IF(AND($F165="W60",P165=""),MAX(S$2:S164)+1,"")</f>
        <v/>
      </c>
      <c r="T165" s="10" t="str">
        <f>IF(AND($F165="W70",P165=""),MAX(T$2:T164)+1,"")</f>
        <v/>
      </c>
      <c r="U165" s="10" t="str">
        <f>IF($F165="M15",MAX(U$2:U164)+1,"")</f>
        <v/>
      </c>
      <c r="V165" s="10" t="str">
        <f>IF($F165="W15",MAX(V$2:V164)+1,"")</f>
        <v/>
      </c>
      <c r="X165" s="11" t="str">
        <f>IF(ISBLANK(B165),"",VLOOKUP(B165,Register!$A$1:$G$351,6,FALSE))</f>
        <v>F</v>
      </c>
    </row>
    <row r="166" spans="1:24" ht="12">
      <c r="A166" s="3">
        <f t="shared" si="3"/>
        <v>165</v>
      </c>
      <c r="B166" s="3">
        <v>23</v>
      </c>
      <c r="C166" s="27">
        <v>48.29</v>
      </c>
      <c r="D166" s="3" t="str">
        <f>IF(B166="","",VLOOKUP(B166,Register!$A$1:$G$351,2,FALSE)&amp;" "&amp;VLOOKUP(B166,Register!$A$1:$G$351,3,FALSE))</f>
        <v>Robert Clayton</v>
      </c>
      <c r="E166" s="3" t="str">
        <f>IF(ISBLANK(B166),"",VLOOKUP(B166,Register!$A$1:$G$351,4,FALSE))</f>
        <v>Unattached</v>
      </c>
      <c r="F166" s="5" t="str">
        <f>IF(ISBLANK(B166),"",VLOOKUP(B166,Register!$A$1:$G$351,5,FALSE))</f>
        <v>M50</v>
      </c>
      <c r="G166" s="3">
        <f>IF($F166&lt;&gt;"",COUNTIF($F$2:$F166,$F166),"")</f>
        <v>21</v>
      </c>
      <c r="H166" s="3">
        <f>IF(X166="","",COUNTIF($X$1:$X166,X166))</f>
        <v>94</v>
      </c>
      <c r="I166" s="3" t="str">
        <f>IF(AND(E166&lt;&gt;"Unattached",E166&lt;&gt;""),COUNTIF($E$1:$E166,$E166),"")</f>
        <v/>
      </c>
      <c r="K166" s="10" t="str">
        <f>IF(AND(X166="M",H166&lt;4,NOT(F166="M15")),MAX(K$2:K165)+1,IF($F166="MS",MAX(K$2:K165)+1,""))</f>
        <v/>
      </c>
      <c r="L166" s="10" t="str">
        <f>IF(AND($F166="M40",K166=""),MAX(L$2:L165)+1,"")</f>
        <v/>
      </c>
      <c r="M166" s="10">
        <f>IF(AND($F166="M50",K166=""),MAX(M$2:M165)+1,"")</f>
        <v>21</v>
      </c>
      <c r="N166" s="10" t="str">
        <f>IF(AND($F166="M60",K166=""),MAX(N$2:N165)+1,"")</f>
        <v/>
      </c>
      <c r="O166" s="10" t="str">
        <f>IF(AND($F166="M70",K166=""),MAX(O$2:O165)+1,"")</f>
        <v/>
      </c>
      <c r="P166" s="10" t="str">
        <f>IF(AND(X166="F",H166&lt;4,NOT(F166="W15")),MAX(P$2:P165)+1,IF($F166="WS",MAX(P$2:P165)+1,""))</f>
        <v/>
      </c>
      <c r="Q166" s="10" t="str">
        <f>IF(AND($F166="W40",P166=""),MAX(Q$2:Q165)+1,"")</f>
        <v/>
      </c>
      <c r="R166" s="10" t="str">
        <f>IF(AND($F166="W50",P166=""),MAX(R$2:R165)+1,"")</f>
        <v/>
      </c>
      <c r="S166" s="10" t="str">
        <f>IF(AND($F166="W60",P166=""),MAX(S$2:S165)+1,"")</f>
        <v/>
      </c>
      <c r="T166" s="10" t="str">
        <f>IF(AND($F166="W70",P166=""),MAX(T$2:T165)+1,"")</f>
        <v/>
      </c>
      <c r="U166" s="10" t="str">
        <f>IF($F166="M15",MAX(U$2:U165)+1,"")</f>
        <v/>
      </c>
      <c r="V166" s="10" t="str">
        <f>IF($F166="W15",MAX(V$2:V165)+1,"")</f>
        <v/>
      </c>
      <c r="X166" s="11" t="str">
        <f>IF(ISBLANK(B166),"",VLOOKUP(B166,Register!$A$1:$G$351,6,FALSE))</f>
        <v>M</v>
      </c>
    </row>
    <row r="167" spans="1:24" ht="12">
      <c r="A167" s="3">
        <f t="shared" si="3"/>
        <v>166</v>
      </c>
      <c r="B167" s="3">
        <v>197</v>
      </c>
      <c r="C167" s="27">
        <v>48.43</v>
      </c>
      <c r="D167" s="3" t="str">
        <f>IF(B167="","",VLOOKUP(B167,Register!$A$1:$G$351,2,FALSE)&amp;" "&amp;VLOOKUP(B167,Register!$A$1:$G$351,3,FALSE))</f>
        <v>Jason Horton</v>
      </c>
      <c r="E167" s="3" t="str">
        <f>IF(ISBLANK(B167),"",VLOOKUP(B167,Register!$A$1:$G$351,4,FALSE))</f>
        <v>Victory AC</v>
      </c>
      <c r="F167" s="5" t="str">
        <f>IF(ISBLANK(B167),"",VLOOKUP(B167,Register!$A$1:$G$351,5,FALSE))</f>
        <v>M40</v>
      </c>
      <c r="G167" s="3">
        <f>IF($F167&lt;&gt;"",COUNTIF($F$2:$F167,$F167),"")</f>
        <v>26</v>
      </c>
      <c r="H167" s="3">
        <f>IF(X167="","",COUNTIF($X$1:$X167,X167))</f>
        <v>95</v>
      </c>
      <c r="I167" s="3">
        <f>IF(AND(E167&lt;&gt;"Unattached",E167&lt;&gt;""),COUNTIF($E$1:$E167,$E167),"")</f>
        <v>19</v>
      </c>
      <c r="K167" s="10" t="str">
        <f>IF(AND(X167="M",H167&lt;4,NOT(F167="M15")),MAX(K$2:K166)+1,IF($F167="MS",MAX(K$2:K166)+1,""))</f>
        <v/>
      </c>
      <c r="L167" s="10">
        <f>IF(AND($F167="M40",K167=""),MAX(L$2:L166)+1,"")</f>
        <v>25</v>
      </c>
      <c r="M167" s="10" t="str">
        <f>IF(AND($F167="M50",K167=""),MAX(M$2:M166)+1,"")</f>
        <v/>
      </c>
      <c r="N167" s="10" t="str">
        <f>IF(AND($F167="M60",K167=""),MAX(N$2:N166)+1,"")</f>
        <v/>
      </c>
      <c r="O167" s="10" t="str">
        <f>IF(AND($F167="M70",K167=""),MAX(O$2:O166)+1,"")</f>
        <v/>
      </c>
      <c r="P167" s="10" t="str">
        <f>IF(AND(X167="F",H167&lt;4,NOT(F167="W15")),MAX(P$2:P166)+1,IF($F167="WS",MAX(P$2:P166)+1,""))</f>
        <v/>
      </c>
      <c r="Q167" s="10" t="str">
        <f>IF(AND($F167="W40",P167=""),MAX(Q$2:Q166)+1,"")</f>
        <v/>
      </c>
      <c r="R167" s="10" t="str">
        <f>IF(AND($F167="W50",P167=""),MAX(R$2:R166)+1,"")</f>
        <v/>
      </c>
      <c r="S167" s="10" t="str">
        <f>IF(AND($F167="W60",P167=""),MAX(S$2:S166)+1,"")</f>
        <v/>
      </c>
      <c r="T167" s="10" t="str">
        <f>IF(AND($F167="W70",P167=""),MAX(T$2:T166)+1,"")</f>
        <v/>
      </c>
      <c r="U167" s="10" t="str">
        <f>IF($F167="M15",MAX(U$2:U166)+1,"")</f>
        <v/>
      </c>
      <c r="V167" s="10" t="str">
        <f>IF($F167="W15",MAX(V$2:V166)+1,"")</f>
        <v/>
      </c>
      <c r="X167" s="11" t="str">
        <f>IF(ISBLANK(B167),"",VLOOKUP(B167,Register!$A$1:$G$351,6,FALSE))</f>
        <v>M</v>
      </c>
    </row>
    <row r="168" spans="1:24" ht="12">
      <c r="A168" s="3">
        <f t="shared" si="3"/>
        <v>167</v>
      </c>
      <c r="B168" s="3">
        <v>49</v>
      </c>
      <c r="C168" s="27">
        <v>48.44</v>
      </c>
      <c r="D168" s="3" t="str">
        <f>IF(B168="","",VLOOKUP(B168,Register!$A$1:$G$351,2,FALSE)&amp;" "&amp;VLOOKUP(B168,Register!$A$1:$G$351,3,FALSE))</f>
        <v>Alison Strudwick</v>
      </c>
      <c r="E168" s="3" t="str">
        <f>IF(ISBLANK(B168),"",VLOOKUP(B168,Register!$A$1:$G$351,4,FALSE))</f>
        <v>Liss Runners</v>
      </c>
      <c r="F168" s="5" t="str">
        <f>IF(ISBLANK(B168),"",VLOOKUP(B168,Register!$A$1:$G$351,5,FALSE))</f>
        <v>W50</v>
      </c>
      <c r="G168" s="3">
        <f>IF($F168&lt;&gt;"",COUNTIF($F$2:$F168,$F168),"")</f>
        <v>12</v>
      </c>
      <c r="H168" s="3">
        <f>IF(X168="","",COUNTIF($X$1:$X168,X168))</f>
        <v>72</v>
      </c>
      <c r="I168" s="3">
        <f>IF(AND(E168&lt;&gt;"Unattached",E168&lt;&gt;""),COUNTIF($E$1:$E168,$E168),"")</f>
        <v>5</v>
      </c>
      <c r="K168" s="10" t="str">
        <f>IF(AND(X168="M",H168&lt;4,NOT(F168="M15")),MAX(K$2:K167)+1,IF($F168="MS",MAX(K$2:K167)+1,""))</f>
        <v/>
      </c>
      <c r="L168" s="10" t="str">
        <f>IF(AND($F168="M40",K168=""),MAX(L$2:L167)+1,"")</f>
        <v/>
      </c>
      <c r="M168" s="10" t="str">
        <f>IF(AND($F168="M50",K168=""),MAX(M$2:M167)+1,"")</f>
        <v/>
      </c>
      <c r="N168" s="10" t="str">
        <f>IF(AND($F168="M60",K168=""),MAX(N$2:N167)+1,"")</f>
        <v/>
      </c>
      <c r="O168" s="10" t="str">
        <f>IF(AND($F168="M70",K168=""),MAX(O$2:O167)+1,"")</f>
        <v/>
      </c>
      <c r="P168" s="10" t="str">
        <f>IF(AND(X168="F",H168&lt;4,NOT(F168="W15")),MAX(P$2:P167)+1,IF($F168="WS",MAX(P$2:P167)+1,""))</f>
        <v/>
      </c>
      <c r="Q168" s="10" t="str">
        <f>IF(AND($F168="W40",P168=""),MAX(Q$2:Q167)+1,"")</f>
        <v/>
      </c>
      <c r="R168" s="10">
        <f>IF(AND($F168="W50",P168=""),MAX(R$2:R167)+1,"")</f>
        <v>12</v>
      </c>
      <c r="S168" s="10" t="str">
        <f>IF(AND($F168="W60",P168=""),MAX(S$2:S167)+1,"")</f>
        <v/>
      </c>
      <c r="T168" s="10" t="str">
        <f>IF(AND($F168="W70",P168=""),MAX(T$2:T167)+1,"")</f>
        <v/>
      </c>
      <c r="U168" s="10" t="str">
        <f>IF($F168="M15",MAX(U$2:U167)+1,"")</f>
        <v/>
      </c>
      <c r="V168" s="10" t="str">
        <f>IF($F168="W15",MAX(V$2:V167)+1,"")</f>
        <v/>
      </c>
      <c r="X168" s="11" t="str">
        <f>IF(ISBLANK(B168),"",VLOOKUP(B168,Register!$A$1:$G$351,6,FALSE))</f>
        <v>F</v>
      </c>
    </row>
    <row r="169" spans="1:24" ht="12">
      <c r="A169" s="3">
        <f t="shared" si="3"/>
        <v>168</v>
      </c>
      <c r="B169" s="3">
        <v>117</v>
      </c>
      <c r="C169" s="27">
        <v>48.46</v>
      </c>
      <c r="D169" s="3" t="str">
        <f>IF(B169="","",VLOOKUP(B169,Register!$A$1:$G$351,2,FALSE)&amp;" "&amp;VLOOKUP(B169,Register!$A$1:$G$351,3,FALSE))</f>
        <v>Neil Parsons</v>
      </c>
      <c r="E169" s="3" t="str">
        <f>IF(ISBLANK(B169),"",VLOOKUP(B169,Register!$A$1:$G$351,4,FALSE))</f>
        <v>Unattached</v>
      </c>
      <c r="F169" s="5" t="str">
        <f>IF(ISBLANK(B169),"",VLOOKUP(B169,Register!$A$1:$G$351,5,FALSE))</f>
        <v>M40</v>
      </c>
      <c r="G169" s="3">
        <f>IF($F169&lt;&gt;"",COUNTIF($F$2:$F169,$F169),"")</f>
        <v>27</v>
      </c>
      <c r="H169" s="3">
        <f>IF(X169="","",COUNTIF($X$1:$X169,X169))</f>
        <v>96</v>
      </c>
      <c r="I169" s="3" t="str">
        <f>IF(AND(E169&lt;&gt;"Unattached",E169&lt;&gt;""),COUNTIF($E$1:$E169,$E169),"")</f>
        <v/>
      </c>
      <c r="K169" s="10" t="str">
        <f>IF(AND(X169="M",H169&lt;4,NOT(F169="M15")),MAX(K$2:K168)+1,IF($F169="MS",MAX(K$2:K168)+1,""))</f>
        <v/>
      </c>
      <c r="L169" s="10">
        <f>IF(AND($F169="M40",K169=""),MAX(L$2:L168)+1,"")</f>
        <v>26</v>
      </c>
      <c r="M169" s="10" t="str">
        <f>IF(AND($F169="M50",K169=""),MAX(M$2:M168)+1,"")</f>
        <v/>
      </c>
      <c r="N169" s="10" t="str">
        <f>IF(AND($F169="M60",K169=""),MAX(N$2:N168)+1,"")</f>
        <v/>
      </c>
      <c r="O169" s="10" t="str">
        <f>IF(AND($F169="M70",K169=""),MAX(O$2:O168)+1,"")</f>
        <v/>
      </c>
      <c r="P169" s="10" t="str">
        <f>IF(AND(X169="F",H169&lt;4,NOT(F169="W15")),MAX(P$2:P168)+1,IF($F169="WS",MAX(P$2:P168)+1,""))</f>
        <v/>
      </c>
      <c r="Q169" s="10" t="str">
        <f>IF(AND($F169="W40",P169=""),MAX(Q$2:Q168)+1,"")</f>
        <v/>
      </c>
      <c r="R169" s="10" t="str">
        <f>IF(AND($F169="W50",P169=""),MAX(R$2:R168)+1,"")</f>
        <v/>
      </c>
      <c r="S169" s="10" t="str">
        <f>IF(AND($F169="W60",P169=""),MAX(S$2:S168)+1,"")</f>
        <v/>
      </c>
      <c r="T169" s="10" t="str">
        <f>IF(AND($F169="W70",P169=""),MAX(T$2:T168)+1,"")</f>
        <v/>
      </c>
      <c r="U169" s="10" t="str">
        <f>IF($F169="M15",MAX(U$2:U168)+1,"")</f>
        <v/>
      </c>
      <c r="V169" s="10" t="str">
        <f>IF($F169="W15",MAX(V$2:V168)+1,"")</f>
        <v/>
      </c>
      <c r="X169" s="11" t="str">
        <f>IF(ISBLANK(B169),"",VLOOKUP(B169,Register!$A$1:$G$351,6,FALSE))</f>
        <v>M</v>
      </c>
    </row>
    <row r="170" spans="1:24" ht="12">
      <c r="A170" s="3">
        <f t="shared" si="3"/>
        <v>169</v>
      </c>
      <c r="B170" s="3">
        <v>138</v>
      </c>
      <c r="C170" s="27">
        <v>48.48</v>
      </c>
      <c r="D170" s="3" t="str">
        <f>IF(B170="","",VLOOKUP(B170,Register!$A$1:$G$351,2,FALSE)&amp;" "&amp;VLOOKUP(B170,Register!$A$1:$G$351,3,FALSE))</f>
        <v>Lindsay Cooter</v>
      </c>
      <c r="E170" s="3" t="str">
        <f>IF(ISBLANK(B170),"",VLOOKUP(B170,Register!$A$1:$G$351,4,FALSE))</f>
        <v>Victory AC</v>
      </c>
      <c r="F170" s="5" t="str">
        <f>IF(ISBLANK(B170),"",VLOOKUP(B170,Register!$A$1:$G$351,5,FALSE))</f>
        <v>W50</v>
      </c>
      <c r="G170" s="3">
        <f>IF($F170&lt;&gt;"",COUNTIF($F$2:$F170,$F170),"")</f>
        <v>13</v>
      </c>
      <c r="H170" s="3">
        <f>IF(X170="","",COUNTIF($X$1:$X170,X170))</f>
        <v>73</v>
      </c>
      <c r="I170" s="3">
        <f>IF(AND(E170&lt;&gt;"Unattached",E170&lt;&gt;""),COUNTIF($E$1:$E170,$E170),"")</f>
        <v>20</v>
      </c>
      <c r="K170" s="10" t="str">
        <f>IF(AND(X170="M",H170&lt;4,NOT(F170="M15")),MAX(K$2:K169)+1,IF($F170="MS",MAX(K$2:K169)+1,""))</f>
        <v/>
      </c>
      <c r="L170" s="10" t="str">
        <f>IF(AND($F170="M40",K170=""),MAX(L$2:L169)+1,"")</f>
        <v/>
      </c>
      <c r="M170" s="10" t="str">
        <f>IF(AND($F170="M50",K170=""),MAX(M$2:M169)+1,"")</f>
        <v/>
      </c>
      <c r="N170" s="10" t="str">
        <f>IF(AND($F170="M60",K170=""),MAX(N$2:N169)+1,"")</f>
        <v/>
      </c>
      <c r="O170" s="10" t="str">
        <f>IF(AND($F170="M70",K170=""),MAX(O$2:O169)+1,"")</f>
        <v/>
      </c>
      <c r="P170" s="10" t="str">
        <f>IF(AND(X170="F",H170&lt;4,NOT(F170="W15")),MAX(P$2:P169)+1,IF($F170="WS",MAX(P$2:P169)+1,""))</f>
        <v/>
      </c>
      <c r="Q170" s="10" t="str">
        <f>IF(AND($F170="W40",P170=""),MAX(Q$2:Q169)+1,"")</f>
        <v/>
      </c>
      <c r="R170" s="10">
        <f>IF(AND($F170="W50",P170=""),MAX(R$2:R169)+1,"")</f>
        <v>13</v>
      </c>
      <c r="S170" s="10" t="str">
        <f>IF(AND($F170="W60",P170=""),MAX(S$2:S169)+1,"")</f>
        <v/>
      </c>
      <c r="T170" s="10" t="str">
        <f>IF(AND($F170="W70",P170=""),MAX(T$2:T169)+1,"")</f>
        <v/>
      </c>
      <c r="U170" s="10" t="str">
        <f>IF($F170="M15",MAX(U$2:U169)+1,"")</f>
        <v/>
      </c>
      <c r="V170" s="10" t="str">
        <f>IF($F170="W15",MAX(V$2:V169)+1,"")</f>
        <v/>
      </c>
      <c r="X170" s="11" t="str">
        <f>IF(ISBLANK(B170),"",VLOOKUP(B170,Register!$A$1:$G$351,6,FALSE))</f>
        <v>F</v>
      </c>
    </row>
    <row r="171" spans="1:24" ht="12">
      <c r="A171" s="3">
        <f t="shared" si="3"/>
        <v>170</v>
      </c>
      <c r="B171" s="3">
        <v>350</v>
      </c>
      <c r="C171" s="27">
        <v>48.54</v>
      </c>
      <c r="D171" s="3" t="str">
        <f>IF(B171="","",VLOOKUP(B171,Register!$A$1:$G$351,2,FALSE)&amp;" "&amp;VLOOKUP(B171,Register!$A$1:$G$351,3,FALSE))</f>
        <v>Amanda Worne</v>
      </c>
      <c r="E171" s="3" t="str">
        <f>IF(ISBLANK(B171),"",VLOOKUP(B171,Register!$A$1:$G$351,4,FALSE))</f>
        <v>Unattached</v>
      </c>
      <c r="F171" s="5" t="str">
        <f>IF(ISBLANK(B171),"",VLOOKUP(B171,Register!$A$1:$G$351,5,FALSE))</f>
        <v>W40</v>
      </c>
      <c r="G171" s="3">
        <f>IF($F171&lt;&gt;"",COUNTIF($F$2:$F171,$F171),"")</f>
        <v>20</v>
      </c>
      <c r="H171" s="3">
        <f>IF(X171="","",COUNTIF($X$1:$X171,X171))</f>
        <v>74</v>
      </c>
      <c r="I171" s="3" t="str">
        <f>IF(AND(E171&lt;&gt;"Unattached",E171&lt;&gt;""),COUNTIF($E$1:$E171,$E171),"")</f>
        <v/>
      </c>
      <c r="K171" s="10" t="str">
        <f>IF(AND(X171="M",H171&lt;4,NOT(F171="M15")),MAX(K$2:K170)+1,IF($F171="MS",MAX(K$2:K170)+1,""))</f>
        <v/>
      </c>
      <c r="L171" s="10" t="str">
        <f>IF(AND($F171="M40",K171=""),MAX(L$2:L170)+1,"")</f>
        <v/>
      </c>
      <c r="M171" s="10" t="str">
        <f>IF(AND($F171="M50",K171=""),MAX(M$2:M170)+1,"")</f>
        <v/>
      </c>
      <c r="N171" s="10" t="str">
        <f>IF(AND($F171="M60",K171=""),MAX(N$2:N170)+1,"")</f>
        <v/>
      </c>
      <c r="O171" s="10" t="str">
        <f>IF(AND($F171="M70",K171=""),MAX(O$2:O170)+1,"")</f>
        <v/>
      </c>
      <c r="P171" s="10" t="str">
        <f>IF(AND(X171="F",H171&lt;4,NOT(F171="W15")),MAX(P$2:P170)+1,IF($F171="WS",MAX(P$2:P170)+1,""))</f>
        <v/>
      </c>
      <c r="Q171" s="10">
        <f>IF(AND($F171="W40",P171=""),MAX(Q$2:Q170)+1,"")</f>
        <v>20</v>
      </c>
      <c r="R171" s="10" t="str">
        <f>IF(AND($F171="W50",P171=""),MAX(R$2:R170)+1,"")</f>
        <v/>
      </c>
      <c r="S171" s="10" t="str">
        <f>IF(AND($F171="W60",P171=""),MAX(S$2:S170)+1,"")</f>
        <v/>
      </c>
      <c r="T171" s="10" t="str">
        <f>IF(AND($F171="W70",P171=""),MAX(T$2:T170)+1,"")</f>
        <v/>
      </c>
      <c r="U171" s="10" t="str">
        <f>IF($F171="M15",MAX(U$2:U170)+1,"")</f>
        <v/>
      </c>
      <c r="V171" s="10" t="str">
        <f>IF($F171="W15",MAX(V$2:V170)+1,"")</f>
        <v/>
      </c>
      <c r="X171" s="11" t="str">
        <f>IF(ISBLANK(B171),"",VLOOKUP(B171,Register!$A$1:$G$351,6,FALSE))</f>
        <v>F</v>
      </c>
    </row>
    <row r="172" spans="1:24" ht="12">
      <c r="A172" s="3">
        <f t="shared" si="3"/>
        <v>171</v>
      </c>
      <c r="B172" s="3">
        <v>44</v>
      </c>
      <c r="C172" s="27">
        <v>48.55</v>
      </c>
      <c r="D172" s="3" t="str">
        <f>IF(B172="","",VLOOKUP(B172,Register!$A$1:$G$351,2,FALSE)&amp;" "&amp;VLOOKUP(B172,Register!$A$1:$G$351,3,FALSE))</f>
        <v>Charlotte Wright</v>
      </c>
      <c r="E172" s="3" t="str">
        <f>IF(ISBLANK(B172),"",VLOOKUP(B172,Register!$A$1:$G$351,4,FALSE))</f>
        <v>Unattached</v>
      </c>
      <c r="F172" s="5" t="str">
        <f>IF(ISBLANK(B172),"",VLOOKUP(B172,Register!$A$1:$G$351,5,FALSE))</f>
        <v>WS</v>
      </c>
      <c r="G172" s="3">
        <f>IF($F172&lt;&gt;"",COUNTIF($F$2:$F172,$F172),"")</f>
        <v>39</v>
      </c>
      <c r="H172" s="3">
        <f>IF(X172="","",COUNTIF($X$1:$X172,X172))</f>
        <v>75</v>
      </c>
      <c r="I172" s="3" t="str">
        <f>IF(AND(E172&lt;&gt;"Unattached",E172&lt;&gt;""),COUNTIF($E$1:$E172,$E172),"")</f>
        <v/>
      </c>
      <c r="K172" s="10" t="str">
        <f>IF(AND(X172="M",H172&lt;4,NOT(F172="M15")),MAX(K$2:K171)+1,IF($F172="MS",MAX(K$2:K171)+1,""))</f>
        <v/>
      </c>
      <c r="L172" s="10" t="str">
        <f>IF(AND($F172="M40",K172=""),MAX(L$2:L171)+1,"")</f>
        <v/>
      </c>
      <c r="M172" s="10" t="str">
        <f>IF(AND($F172="M50",K172=""),MAX(M$2:M171)+1,"")</f>
        <v/>
      </c>
      <c r="N172" s="10" t="str">
        <f>IF(AND($F172="M60",K172=""),MAX(N$2:N171)+1,"")</f>
        <v/>
      </c>
      <c r="O172" s="10" t="str">
        <f>IF(AND($F172="M70",K172=""),MAX(O$2:O171)+1,"")</f>
        <v/>
      </c>
      <c r="P172" s="10">
        <f>IF(AND(X172="F",H172&lt;4,NOT(F172="W15")),MAX(P$2:P171)+1,IF($F172="WS",MAX(P$2:P171)+1,""))</f>
        <v>39</v>
      </c>
      <c r="Q172" s="10" t="str">
        <f>IF(AND($F172="W40",P172=""),MAX(Q$2:Q171)+1,"")</f>
        <v/>
      </c>
      <c r="R172" s="10" t="str">
        <f>IF(AND($F172="W50",P172=""),MAX(R$2:R171)+1,"")</f>
        <v/>
      </c>
      <c r="S172" s="10" t="str">
        <f>IF(AND($F172="W60",P172=""),MAX(S$2:S171)+1,"")</f>
        <v/>
      </c>
      <c r="T172" s="10" t="str">
        <f>IF(AND($F172="W70",P172=""),MAX(T$2:T171)+1,"")</f>
        <v/>
      </c>
      <c r="U172" s="10" t="str">
        <f>IF($F172="M15",MAX(U$2:U171)+1,"")</f>
        <v/>
      </c>
      <c r="V172" s="10" t="str">
        <f>IF($F172="W15",MAX(V$2:V171)+1,"")</f>
        <v/>
      </c>
      <c r="X172" s="11" t="str">
        <f>IF(ISBLANK(B172),"",VLOOKUP(B172,Register!$A$1:$G$351,6,FALSE))</f>
        <v>F</v>
      </c>
    </row>
    <row r="173" spans="1:24" ht="12">
      <c r="A173" s="3">
        <f t="shared" si="3"/>
        <v>172</v>
      </c>
      <c r="B173" s="3">
        <v>341</v>
      </c>
      <c r="C173" s="27">
        <v>48.56</v>
      </c>
      <c r="D173" s="3" t="str">
        <f>IF(B173="","",VLOOKUP(B173,Register!$A$1:$G$351,2,FALSE)&amp;" "&amp;VLOOKUP(B173,Register!$A$1:$G$351,3,FALSE))</f>
        <v>Lisa Robinson</v>
      </c>
      <c r="E173" s="3" t="str">
        <f>IF(ISBLANK(B173),"",VLOOKUP(B173,Register!$A$1:$G$351,4,FALSE))</f>
        <v>Tone Zone</v>
      </c>
      <c r="F173" s="5" t="str">
        <f>IF(ISBLANK(B173),"",VLOOKUP(B173,Register!$A$1:$G$351,5,FALSE))</f>
        <v>W50</v>
      </c>
      <c r="G173" s="3">
        <f>IF($F173&lt;&gt;"",COUNTIF($F$2:$F173,$F173),"")</f>
        <v>14</v>
      </c>
      <c r="H173" s="3">
        <f>IF(X173="","",COUNTIF($X$1:$X173,X173))</f>
        <v>76</v>
      </c>
      <c r="I173" s="3">
        <f>IF(AND(E173&lt;&gt;"Unattached",E173&lt;&gt;""),COUNTIF($E$1:$E173,$E173),"")</f>
        <v>7</v>
      </c>
      <c r="K173" s="10" t="str">
        <f>IF(AND(X173="M",H173&lt;4,NOT(F173="M15")),MAX(K$2:K172)+1,IF($F173="MS",MAX(K$2:K172)+1,""))</f>
        <v/>
      </c>
      <c r="L173" s="10" t="str">
        <f>IF(AND($F173="M40",K173=""),MAX(L$2:L172)+1,"")</f>
        <v/>
      </c>
      <c r="M173" s="10" t="str">
        <f>IF(AND($F173="M50",K173=""),MAX(M$2:M172)+1,"")</f>
        <v/>
      </c>
      <c r="N173" s="10" t="str">
        <f>IF(AND($F173="M60",K173=""),MAX(N$2:N172)+1,"")</f>
        <v/>
      </c>
      <c r="O173" s="10" t="str">
        <f>IF(AND($F173="M70",K173=""),MAX(O$2:O172)+1,"")</f>
        <v/>
      </c>
      <c r="P173" s="10" t="str">
        <f>IF(AND(X173="F",H173&lt;4,NOT(F173="W15")),MAX(P$2:P172)+1,IF($F173="WS",MAX(P$2:P172)+1,""))</f>
        <v/>
      </c>
      <c r="Q173" s="10" t="str">
        <f>IF(AND($F173="W40",P173=""),MAX(Q$2:Q172)+1,"")</f>
        <v/>
      </c>
      <c r="R173" s="10">
        <f>IF(AND($F173="W50",P173=""),MAX(R$2:R172)+1,"")</f>
        <v>14</v>
      </c>
      <c r="S173" s="10" t="str">
        <f>IF(AND($F173="W60",P173=""),MAX(S$2:S172)+1,"")</f>
        <v/>
      </c>
      <c r="T173" s="10" t="str">
        <f>IF(AND($F173="W70",P173=""),MAX(T$2:T172)+1,"")</f>
        <v/>
      </c>
      <c r="U173" s="10" t="str">
        <f>IF($F173="M15",MAX(U$2:U172)+1,"")</f>
        <v/>
      </c>
      <c r="V173" s="10" t="str">
        <f>IF($F173="W15",MAX(V$2:V172)+1,"")</f>
        <v/>
      </c>
      <c r="X173" s="11" t="str">
        <f>IF(ISBLANK(B173),"",VLOOKUP(B173,Register!$A$1:$G$351,6,FALSE))</f>
        <v>F</v>
      </c>
    </row>
    <row r="174" spans="1:24" ht="12">
      <c r="A174" s="3">
        <f t="shared" si="3"/>
        <v>173</v>
      </c>
      <c r="B174" s="3">
        <v>29</v>
      </c>
      <c r="C174" s="27">
        <v>48.57</v>
      </c>
      <c r="D174" s="3" t="str">
        <f>IF(B174="","",VLOOKUP(B174,Register!$A$1:$G$351,2,FALSE)&amp;" "&amp;VLOOKUP(B174,Register!$A$1:$G$351,3,FALSE))</f>
        <v>Sian Kilmister</v>
      </c>
      <c r="E174" s="3" t="str">
        <f>IF(ISBLANK(B174),"",VLOOKUP(B174,Register!$A$1:$G$351,4,FALSE))</f>
        <v>Fareham Crusaders</v>
      </c>
      <c r="F174" s="5" t="str">
        <f>IF(ISBLANK(B174),"",VLOOKUP(B174,Register!$A$1:$G$351,5,FALSE))</f>
        <v>WS</v>
      </c>
      <c r="G174" s="3">
        <f>IF($F174&lt;&gt;"",COUNTIF($F$2:$F174,$F174),"")</f>
        <v>40</v>
      </c>
      <c r="H174" s="3">
        <f>IF(X174="","",COUNTIF($X$1:$X174,X174))</f>
        <v>77</v>
      </c>
      <c r="I174" s="3">
        <f>IF(AND(E174&lt;&gt;"Unattached",E174&lt;&gt;""),COUNTIF($E$1:$E174,$E174),"")</f>
        <v>4</v>
      </c>
      <c r="K174" s="10" t="str">
        <f>IF(AND(X174="M",H174&lt;4,NOT(F174="M15")),MAX(K$2:K173)+1,IF($F174="MS",MAX(K$2:K173)+1,""))</f>
        <v/>
      </c>
      <c r="L174" s="10" t="str">
        <f>IF(AND($F174="M40",K174=""),MAX(L$2:L173)+1,"")</f>
        <v/>
      </c>
      <c r="M174" s="10" t="str">
        <f>IF(AND($F174="M50",K174=""),MAX(M$2:M173)+1,"")</f>
        <v/>
      </c>
      <c r="N174" s="10" t="str">
        <f>IF(AND($F174="M60",K174=""),MAX(N$2:N173)+1,"")</f>
        <v/>
      </c>
      <c r="O174" s="10" t="str">
        <f>IF(AND($F174="M70",K174=""),MAX(O$2:O173)+1,"")</f>
        <v/>
      </c>
      <c r="P174" s="10">
        <f>IF(AND(X174="F",H174&lt;4,NOT(F174="W15")),MAX(P$2:P173)+1,IF($F174="WS",MAX(P$2:P173)+1,""))</f>
        <v>40</v>
      </c>
      <c r="Q174" s="10" t="str">
        <f>IF(AND($F174="W40",P174=""),MAX(Q$2:Q173)+1,"")</f>
        <v/>
      </c>
      <c r="R174" s="10" t="str">
        <f>IF(AND($F174="W50",P174=""),MAX(R$2:R173)+1,"")</f>
        <v/>
      </c>
      <c r="S174" s="10" t="str">
        <f>IF(AND($F174="W60",P174=""),MAX(S$2:S173)+1,"")</f>
        <v/>
      </c>
      <c r="T174" s="10" t="str">
        <f>IF(AND($F174="W70",P174=""),MAX(T$2:T173)+1,"")</f>
        <v/>
      </c>
      <c r="U174" s="10" t="str">
        <f>IF($F174="M15",MAX(U$2:U173)+1,"")</f>
        <v/>
      </c>
      <c r="V174" s="10" t="str">
        <f>IF($F174="W15",MAX(V$2:V173)+1,"")</f>
        <v/>
      </c>
      <c r="X174" s="11" t="str">
        <f>IF(ISBLANK(B174),"",VLOOKUP(B174,Register!$A$1:$G$351,6,FALSE))</f>
        <v>F</v>
      </c>
    </row>
    <row r="175" spans="1:24" ht="12">
      <c r="A175" s="3">
        <f t="shared" si="3"/>
        <v>174</v>
      </c>
      <c r="B175" s="3">
        <v>13</v>
      </c>
      <c r="C175" s="27">
        <v>48.58</v>
      </c>
      <c r="D175" s="3" t="str">
        <f>IF(B175="","",VLOOKUP(B175,Register!$A$1:$G$351,2,FALSE)&amp;" "&amp;VLOOKUP(B175,Register!$A$1:$G$351,3,FALSE))</f>
        <v>Claire Tallack</v>
      </c>
      <c r="E175" s="3" t="str">
        <f>IF(ISBLANK(B175),"",VLOOKUP(B175,Register!$A$1:$G$351,4,FALSE))</f>
        <v>Gosport RR</v>
      </c>
      <c r="F175" s="5" t="str">
        <f>IF(ISBLANK(B175),"",VLOOKUP(B175,Register!$A$1:$G$351,5,FALSE))</f>
        <v>W40</v>
      </c>
      <c r="G175" s="3">
        <f>IF($F175&lt;&gt;"",COUNTIF($F$2:$F175,$F175),"")</f>
        <v>21</v>
      </c>
      <c r="H175" s="3">
        <f>IF(X175="","",COUNTIF($X$1:$X175,X175))</f>
        <v>78</v>
      </c>
      <c r="I175" s="3">
        <f>IF(AND(E175&lt;&gt;"Unattached",E175&lt;&gt;""),COUNTIF($E$1:$E175,$E175),"")</f>
        <v>12</v>
      </c>
      <c r="K175" s="10" t="str">
        <f>IF(AND(X175="M",H175&lt;4,NOT(F175="M15")),MAX(K$2:K174)+1,IF($F175="MS",MAX(K$2:K174)+1,""))</f>
        <v/>
      </c>
      <c r="L175" s="10" t="str">
        <f>IF(AND($F175="M40",K175=""),MAX(L$2:L174)+1,"")</f>
        <v/>
      </c>
      <c r="M175" s="10" t="str">
        <f>IF(AND($F175="M50",K175=""),MAX(M$2:M174)+1,"")</f>
        <v/>
      </c>
      <c r="N175" s="10" t="str">
        <f>IF(AND($F175="M60",K175=""),MAX(N$2:N174)+1,"")</f>
        <v/>
      </c>
      <c r="O175" s="10" t="str">
        <f>IF(AND($F175="M70",K175=""),MAX(O$2:O174)+1,"")</f>
        <v/>
      </c>
      <c r="P175" s="10" t="str">
        <f>IF(AND(X175="F",H175&lt;4,NOT(F175="W15")),MAX(P$2:P174)+1,IF($F175="WS",MAX(P$2:P174)+1,""))</f>
        <v/>
      </c>
      <c r="Q175" s="10">
        <f>IF(AND($F175="W40",P175=""),MAX(Q$2:Q174)+1,"")</f>
        <v>21</v>
      </c>
      <c r="R175" s="10" t="str">
        <f>IF(AND($F175="W50",P175=""),MAX(R$2:R174)+1,"")</f>
        <v/>
      </c>
      <c r="S175" s="10" t="str">
        <f>IF(AND($F175="W60",P175=""),MAX(S$2:S174)+1,"")</f>
        <v/>
      </c>
      <c r="T175" s="10" t="str">
        <f>IF(AND($F175="W70",P175=""),MAX(T$2:T174)+1,"")</f>
        <v/>
      </c>
      <c r="U175" s="10" t="str">
        <f>IF($F175="M15",MAX(U$2:U174)+1,"")</f>
        <v/>
      </c>
      <c r="V175" s="10" t="str">
        <f>IF($F175="W15",MAX(V$2:V174)+1,"")</f>
        <v/>
      </c>
      <c r="X175" s="11" t="str">
        <f>IF(ISBLANK(B175),"",VLOOKUP(B175,Register!$A$1:$G$351,6,FALSE))</f>
        <v>F</v>
      </c>
    </row>
    <row r="176" spans="1:24" ht="12">
      <c r="A176" s="3">
        <f t="shared" si="3"/>
        <v>175</v>
      </c>
      <c r="B176" s="3">
        <v>42</v>
      </c>
      <c r="C176" s="27">
        <v>48.59</v>
      </c>
      <c r="D176" s="3" t="str">
        <f>IF(B176="","",VLOOKUP(B176,Register!$A$1:$G$351,2,FALSE)&amp;" "&amp;VLOOKUP(B176,Register!$A$1:$G$351,3,FALSE))</f>
        <v>Nikki Mayhew</v>
      </c>
      <c r="E176" s="3" t="str">
        <f>IF(ISBLANK(B176),"",VLOOKUP(B176,Register!$A$1:$G$351,4,FALSE))</f>
        <v>Unattached</v>
      </c>
      <c r="F176" s="5" t="str">
        <f>IF(ISBLANK(B176),"",VLOOKUP(B176,Register!$A$1:$G$351,5,FALSE))</f>
        <v>WS</v>
      </c>
      <c r="G176" s="3">
        <f>IF($F176&lt;&gt;"",COUNTIF($F$2:$F176,$F176),"")</f>
        <v>41</v>
      </c>
      <c r="H176" s="3">
        <f>IF(X176="","",COUNTIF($X$1:$X176,X176))</f>
        <v>79</v>
      </c>
      <c r="I176" s="3" t="str">
        <f>IF(AND(E176&lt;&gt;"Unattached",E176&lt;&gt;""),COUNTIF($E$1:$E176,$E176),"")</f>
        <v/>
      </c>
      <c r="K176" s="10" t="str">
        <f>IF(AND(X176="M",H176&lt;4,NOT(F176="M15")),MAX(K$2:K175)+1,IF($F176="MS",MAX(K$2:K175)+1,""))</f>
        <v/>
      </c>
      <c r="L176" s="10" t="str">
        <f>IF(AND($F176="M40",K176=""),MAX(L$2:L175)+1,"")</f>
        <v/>
      </c>
      <c r="M176" s="10" t="str">
        <f>IF(AND($F176="M50",K176=""),MAX(M$2:M175)+1,"")</f>
        <v/>
      </c>
      <c r="N176" s="10" t="str">
        <f>IF(AND($F176="M60",K176=""),MAX(N$2:N175)+1,"")</f>
        <v/>
      </c>
      <c r="O176" s="10" t="str">
        <f>IF(AND($F176="M70",K176=""),MAX(O$2:O175)+1,"")</f>
        <v/>
      </c>
      <c r="P176" s="10">
        <f>IF(AND(X176="F",H176&lt;4,NOT(F176="W15")),MAX(P$2:P175)+1,IF($F176="WS",MAX(P$2:P175)+1,""))</f>
        <v>41</v>
      </c>
      <c r="Q176" s="10" t="str">
        <f>IF(AND($F176="W40",P176=""),MAX(Q$2:Q175)+1,"")</f>
        <v/>
      </c>
      <c r="R176" s="10" t="str">
        <f>IF(AND($F176="W50",P176=""),MAX(R$2:R175)+1,"")</f>
        <v/>
      </c>
      <c r="S176" s="10" t="str">
        <f>IF(AND($F176="W60",P176=""),MAX(S$2:S175)+1,"")</f>
        <v/>
      </c>
      <c r="T176" s="10" t="str">
        <f>IF(AND($F176="W70",P176=""),MAX(T$2:T175)+1,"")</f>
        <v/>
      </c>
      <c r="U176" s="10" t="str">
        <f>IF($F176="M15",MAX(U$2:U175)+1,"")</f>
        <v/>
      </c>
      <c r="V176" s="10" t="str">
        <f>IF($F176="W15",MAX(V$2:V175)+1,"")</f>
        <v/>
      </c>
      <c r="X176" s="11" t="str">
        <f>IF(ISBLANK(B176),"",VLOOKUP(B176,Register!$A$1:$G$351,6,FALSE))</f>
        <v>F</v>
      </c>
    </row>
    <row r="177" spans="1:24" ht="12">
      <c r="A177" s="3">
        <f t="shared" si="3"/>
        <v>176</v>
      </c>
      <c r="B177" s="3">
        <v>145</v>
      </c>
      <c r="C177" s="27">
        <v>49.01</v>
      </c>
      <c r="D177" s="3" t="str">
        <f>IF(B177="","",VLOOKUP(B177,Register!$A$1:$G$351,2,FALSE)&amp;" "&amp;VLOOKUP(B177,Register!$A$1:$G$351,3,FALSE))</f>
        <v>John Ralston</v>
      </c>
      <c r="E177" s="3" t="str">
        <f>IF(ISBLANK(B177),"",VLOOKUP(B177,Register!$A$1:$G$351,4,FALSE))</f>
        <v>Unattached</v>
      </c>
      <c r="F177" s="5" t="str">
        <f>IF(ISBLANK(B177),"",VLOOKUP(B177,Register!$A$1:$G$351,5,FALSE))</f>
        <v>M50</v>
      </c>
      <c r="G177" s="3">
        <f>IF($F177&lt;&gt;"",COUNTIF($F$2:$F177,$F177),"")</f>
        <v>22</v>
      </c>
      <c r="H177" s="3">
        <f>IF(X177="","",COUNTIF($X$1:$X177,X177))</f>
        <v>97</v>
      </c>
      <c r="I177" s="3" t="str">
        <f>IF(AND(E177&lt;&gt;"Unattached",E177&lt;&gt;""),COUNTIF($E$1:$E177,$E177),"")</f>
        <v/>
      </c>
      <c r="K177" s="10" t="str">
        <f>IF(AND(X177="M",H177&lt;4,NOT(F177="M15")),MAX(K$2:K176)+1,IF($F177="MS",MAX(K$2:K176)+1,""))</f>
        <v/>
      </c>
      <c r="L177" s="10" t="str">
        <f>IF(AND($F177="M40",K177=""),MAX(L$2:L176)+1,"")</f>
        <v/>
      </c>
      <c r="M177" s="10">
        <f>IF(AND($F177="M50",K177=""),MAX(M$2:M176)+1,"")</f>
        <v>22</v>
      </c>
      <c r="N177" s="10" t="str">
        <f>IF(AND($F177="M60",K177=""),MAX(N$2:N176)+1,"")</f>
        <v/>
      </c>
      <c r="O177" s="10" t="str">
        <f>IF(AND($F177="M70",K177=""),MAX(O$2:O176)+1,"")</f>
        <v/>
      </c>
      <c r="P177" s="10" t="str">
        <f>IF(AND(X177="F",H177&lt;4,NOT(F177="W15")),MAX(P$2:P176)+1,IF($F177="WS",MAX(P$2:P176)+1,""))</f>
        <v/>
      </c>
      <c r="Q177" s="10" t="str">
        <f>IF(AND($F177="W40",P177=""),MAX(Q$2:Q176)+1,"")</f>
        <v/>
      </c>
      <c r="R177" s="10" t="str">
        <f>IF(AND($F177="W50",P177=""),MAX(R$2:R176)+1,"")</f>
        <v/>
      </c>
      <c r="S177" s="10" t="str">
        <f>IF(AND($F177="W60",P177=""),MAX(S$2:S176)+1,"")</f>
        <v/>
      </c>
      <c r="T177" s="10" t="str">
        <f>IF(AND($F177="W70",P177=""),MAX(T$2:T176)+1,"")</f>
        <v/>
      </c>
      <c r="U177" s="10" t="str">
        <f>IF($F177="M15",MAX(U$2:U176)+1,"")</f>
        <v/>
      </c>
      <c r="V177" s="10" t="str">
        <f>IF($F177="W15",MAX(V$2:V176)+1,"")</f>
        <v/>
      </c>
      <c r="X177" s="11" t="str">
        <f>IF(ISBLANK(B177),"",VLOOKUP(B177,Register!$A$1:$G$351,6,FALSE))</f>
        <v>M</v>
      </c>
    </row>
    <row r="178" spans="1:24" ht="12">
      <c r="A178" s="3">
        <f t="shared" si="3"/>
        <v>177</v>
      </c>
      <c r="B178" s="3">
        <v>202</v>
      </c>
      <c r="C178" s="27">
        <v>49.03</v>
      </c>
      <c r="D178" s="3" t="str">
        <f>IF(B178="","",VLOOKUP(B178,Register!$A$1:$G$351,2,FALSE)&amp;" "&amp;VLOOKUP(B178,Register!$A$1:$G$351,3,FALSE))</f>
        <v>Gordon White</v>
      </c>
      <c r="E178" s="3" t="str">
        <f>IF(ISBLANK(B178),"",VLOOKUP(B178,Register!$A$1:$G$351,4,FALSE))</f>
        <v>Unattached</v>
      </c>
      <c r="F178" s="5" t="str">
        <f>IF(ISBLANK(B178),"",VLOOKUP(B178,Register!$A$1:$G$351,5,FALSE))</f>
        <v>MS</v>
      </c>
      <c r="G178" s="3">
        <f>IF($F178&lt;&gt;"",COUNTIF($F$2:$F178,$F178),"")</f>
        <v>34</v>
      </c>
      <c r="H178" s="3">
        <f>IF(X178="","",COUNTIF($X$1:$X178,X178))</f>
        <v>98</v>
      </c>
      <c r="I178" s="3" t="str">
        <f>IF(AND(E178&lt;&gt;"Unattached",E178&lt;&gt;""),COUNTIF($E$1:$E178,$E178),"")</f>
        <v/>
      </c>
      <c r="K178" s="10">
        <f>IF(AND(X178="M",H178&lt;4,NOT(F178="M15")),MAX(K$2:K177)+1,IF($F178="MS",MAX(K$2:K177)+1,""))</f>
        <v>35</v>
      </c>
      <c r="L178" s="10" t="str">
        <f>IF(AND($F178="M40",K178=""),MAX(L$2:L177)+1,"")</f>
        <v/>
      </c>
      <c r="M178" s="10" t="str">
        <f>IF(AND($F178="M50",K178=""),MAX(M$2:M177)+1,"")</f>
        <v/>
      </c>
      <c r="N178" s="10" t="str">
        <f>IF(AND($F178="M60",K178=""),MAX(N$2:N177)+1,"")</f>
        <v/>
      </c>
      <c r="O178" s="10" t="str">
        <f>IF(AND($F178="M70",K178=""),MAX(O$2:O177)+1,"")</f>
        <v/>
      </c>
      <c r="P178" s="10" t="str">
        <f>IF(AND(X178="F",H178&lt;4,NOT(F178="W15")),MAX(P$2:P177)+1,IF($F178="WS",MAX(P$2:P177)+1,""))</f>
        <v/>
      </c>
      <c r="Q178" s="10" t="str">
        <f>IF(AND($F178="W40",P178=""),MAX(Q$2:Q177)+1,"")</f>
        <v/>
      </c>
      <c r="R178" s="10" t="str">
        <f>IF(AND($F178="W50",P178=""),MAX(R$2:R177)+1,"")</f>
        <v/>
      </c>
      <c r="S178" s="10" t="str">
        <f>IF(AND($F178="W60",P178=""),MAX(S$2:S177)+1,"")</f>
        <v/>
      </c>
      <c r="T178" s="10" t="str">
        <f>IF(AND($F178="W70",P178=""),MAX(T$2:T177)+1,"")</f>
        <v/>
      </c>
      <c r="U178" s="10" t="str">
        <f>IF($F178="M15",MAX(U$2:U177)+1,"")</f>
        <v/>
      </c>
      <c r="V178" s="10" t="str">
        <f>IF($F178="W15",MAX(V$2:V177)+1,"")</f>
        <v/>
      </c>
      <c r="X178" s="11" t="str">
        <f>IF(ISBLANK(B178),"",VLOOKUP(B178,Register!$A$1:$G$351,6,FALSE))</f>
        <v>M</v>
      </c>
    </row>
    <row r="179" spans="1:24" ht="12">
      <c r="A179" s="3">
        <f t="shared" si="3"/>
        <v>178</v>
      </c>
      <c r="B179" s="3">
        <v>343</v>
      </c>
      <c r="C179" s="27">
        <v>49.03</v>
      </c>
      <c r="D179" s="3" t="str">
        <f>IF(B179="","",VLOOKUP(B179,Register!$A$1:$G$351,2,FALSE)&amp;" "&amp;VLOOKUP(B179,Register!$A$1:$G$351,3,FALSE))</f>
        <v>Tina Doherty</v>
      </c>
      <c r="E179" s="3" t="str">
        <f>IF(ISBLANK(B179),"",VLOOKUP(B179,Register!$A$1:$G$351,4,FALSE))</f>
        <v>Unattached</v>
      </c>
      <c r="F179" s="5" t="str">
        <f>IF(ISBLANK(B179),"",VLOOKUP(B179,Register!$A$1:$G$351,5,FALSE))</f>
        <v>W50</v>
      </c>
      <c r="G179" s="3">
        <f>IF($F179&lt;&gt;"",COUNTIF($F$2:$F179,$F179),"")</f>
        <v>15</v>
      </c>
      <c r="H179" s="3">
        <f>IF(X179="","",COUNTIF($X$1:$X179,X179))</f>
        <v>80</v>
      </c>
      <c r="I179" s="3" t="str">
        <f>IF(AND(E179&lt;&gt;"Unattached",E179&lt;&gt;""),COUNTIF($E$1:$E179,$E179),"")</f>
        <v/>
      </c>
      <c r="K179" s="10" t="str">
        <f>IF(AND(X179="M",H179&lt;4,NOT(F179="M15")),MAX(K$2:K178)+1,IF($F179="MS",MAX(K$2:K178)+1,""))</f>
        <v/>
      </c>
      <c r="L179" s="10" t="str">
        <f>IF(AND($F179="M40",K179=""),MAX(L$2:L178)+1,"")</f>
        <v/>
      </c>
      <c r="M179" s="10" t="str">
        <f>IF(AND($F179="M50",K179=""),MAX(M$2:M178)+1,"")</f>
        <v/>
      </c>
      <c r="N179" s="10" t="str">
        <f>IF(AND($F179="M60",K179=""),MAX(N$2:N178)+1,"")</f>
        <v/>
      </c>
      <c r="O179" s="10" t="str">
        <f>IF(AND($F179="M70",K179=""),MAX(O$2:O178)+1,"")</f>
        <v/>
      </c>
      <c r="P179" s="10" t="str">
        <f>IF(AND(X179="F",H179&lt;4,NOT(F179="W15")),MAX(P$2:P178)+1,IF($F179="WS",MAX(P$2:P178)+1,""))</f>
        <v/>
      </c>
      <c r="Q179" s="10" t="str">
        <f>IF(AND($F179="W40",P179=""),MAX(Q$2:Q178)+1,"")</f>
        <v/>
      </c>
      <c r="R179" s="10">
        <f>IF(AND($F179="W50",P179=""),MAX(R$2:R178)+1,"")</f>
        <v>15</v>
      </c>
      <c r="S179" s="10" t="str">
        <f>IF(AND($F179="W60",P179=""),MAX(S$2:S178)+1,"")</f>
        <v/>
      </c>
      <c r="T179" s="10" t="str">
        <f>IF(AND($F179="W70",P179=""),MAX(T$2:T178)+1,"")</f>
        <v/>
      </c>
      <c r="U179" s="10" t="str">
        <f>IF($F179="M15",MAX(U$2:U178)+1,"")</f>
        <v/>
      </c>
      <c r="V179" s="10" t="str">
        <f>IF($F179="W15",MAX(V$2:V178)+1,"")</f>
        <v/>
      </c>
      <c r="X179" s="11" t="str">
        <f>IF(ISBLANK(B179),"",VLOOKUP(B179,Register!$A$1:$G$351,6,FALSE))</f>
        <v>F</v>
      </c>
    </row>
    <row r="180" spans="1:24" ht="12">
      <c r="A180" s="3">
        <f t="shared" si="3"/>
        <v>179</v>
      </c>
      <c r="B180" s="3">
        <v>254</v>
      </c>
      <c r="C180" s="27">
        <v>49.09</v>
      </c>
      <c r="D180" s="3" t="str">
        <f>IF(B180="","",VLOOKUP(B180,Register!$A$1:$G$351,2,FALSE)&amp;" "&amp;VLOOKUP(B180,Register!$A$1:$G$351,3,FALSE))</f>
        <v>Lynne Lemmis</v>
      </c>
      <c r="E180" s="3" t="str">
        <f>IF(ISBLANK(B180),"",VLOOKUP(B180,Register!$A$1:$G$351,4,FALSE))</f>
        <v>Unattached</v>
      </c>
      <c r="F180" s="5" t="str">
        <f>IF(ISBLANK(B180),"",VLOOKUP(B180,Register!$A$1:$G$351,5,FALSE))</f>
        <v>WS</v>
      </c>
      <c r="G180" s="3">
        <f>IF($F180&lt;&gt;"",COUNTIF($F$2:$F180,$F180),"")</f>
        <v>42</v>
      </c>
      <c r="H180" s="3">
        <f>IF(X180="","",COUNTIF($X$1:$X180,X180))</f>
        <v>81</v>
      </c>
      <c r="I180" s="3" t="str">
        <f>IF(AND(E180&lt;&gt;"Unattached",E180&lt;&gt;""),COUNTIF($E$1:$E180,$E180),"")</f>
        <v/>
      </c>
      <c r="K180" s="10" t="str">
        <f>IF(AND(X180="M",H180&lt;4,NOT(F180="M15")),MAX(K$2:K179)+1,IF($F180="MS",MAX(K$2:K179)+1,""))</f>
        <v/>
      </c>
      <c r="L180" s="10" t="str">
        <f>IF(AND($F180="M40",K180=""),MAX(L$2:L179)+1,"")</f>
        <v/>
      </c>
      <c r="M180" s="10" t="str">
        <f>IF(AND($F180="M50",K180=""),MAX(M$2:M179)+1,"")</f>
        <v/>
      </c>
      <c r="N180" s="10" t="str">
        <f>IF(AND($F180="M60",K180=""),MAX(N$2:N179)+1,"")</f>
        <v/>
      </c>
      <c r="O180" s="10" t="str">
        <f>IF(AND($F180="M70",K180=""),MAX(O$2:O179)+1,"")</f>
        <v/>
      </c>
      <c r="P180" s="10">
        <f>IF(AND(X180="F",H180&lt;4,NOT(F180="W15")),MAX(P$2:P179)+1,IF($F180="WS",MAX(P$2:P179)+1,""))</f>
        <v>42</v>
      </c>
      <c r="Q180" s="10" t="str">
        <f>IF(AND($F180="W40",P180=""),MAX(Q$2:Q179)+1,"")</f>
        <v/>
      </c>
      <c r="R180" s="10" t="str">
        <f>IF(AND($F180="W50",P180=""),MAX(R$2:R179)+1,"")</f>
        <v/>
      </c>
      <c r="S180" s="10" t="str">
        <f>IF(AND($F180="W60",P180=""),MAX(S$2:S179)+1,"")</f>
        <v/>
      </c>
      <c r="T180" s="10" t="str">
        <f>IF(AND($F180="W70",P180=""),MAX(T$2:T179)+1,"")</f>
        <v/>
      </c>
      <c r="U180" s="10" t="str">
        <f>IF($F180="M15",MAX(U$2:U179)+1,"")</f>
        <v/>
      </c>
      <c r="V180" s="10" t="str">
        <f>IF($F180="W15",MAX(V$2:V179)+1,"")</f>
        <v/>
      </c>
      <c r="X180" s="11" t="str">
        <f>IF(ISBLANK(B180),"",VLOOKUP(B180,Register!$A$1:$G$351,6,FALSE))</f>
        <v>F</v>
      </c>
    </row>
    <row r="181" spans="1:24" ht="12">
      <c r="A181" s="3">
        <f t="shared" si="3"/>
        <v>180</v>
      </c>
      <c r="B181" s="3">
        <v>123</v>
      </c>
      <c r="C181" s="27">
        <v>49.13</v>
      </c>
      <c r="D181" s="3" t="str">
        <f>IF(B181="","",VLOOKUP(B181,Register!$A$1:$G$351,2,FALSE)&amp;" "&amp;VLOOKUP(B181,Register!$A$1:$G$351,3,FALSE))</f>
        <v>Louise Gilliatt</v>
      </c>
      <c r="E181" s="3" t="str">
        <f>IF(ISBLANK(B181),"",VLOOKUP(B181,Register!$A$1:$G$351,4,FALSE))</f>
        <v>Emsworth Joggers</v>
      </c>
      <c r="F181" s="5" t="str">
        <f>IF(ISBLANK(B181),"",VLOOKUP(B181,Register!$A$1:$G$351,5,FALSE))</f>
        <v>W50</v>
      </c>
      <c r="G181" s="3">
        <f>IF($F181&lt;&gt;"",COUNTIF($F$2:$F181,$F181),"")</f>
        <v>16</v>
      </c>
      <c r="H181" s="3">
        <f>IF(X181="","",COUNTIF($X$1:$X181,X181))</f>
        <v>82</v>
      </c>
      <c r="I181" s="3">
        <f>IF(AND(E181&lt;&gt;"Unattached",E181&lt;&gt;""),COUNTIF($E$1:$E181,$E181),"")</f>
        <v>2</v>
      </c>
      <c r="K181" s="10" t="str">
        <f>IF(AND(X181="M",H181&lt;4,NOT(F181="M15")),MAX(K$2:K180)+1,IF($F181="MS",MAX(K$2:K180)+1,""))</f>
        <v/>
      </c>
      <c r="L181" s="10" t="str">
        <f>IF(AND($F181="M40",K181=""),MAX(L$2:L180)+1,"")</f>
        <v/>
      </c>
      <c r="M181" s="10" t="str">
        <f>IF(AND($F181="M50",K181=""),MAX(M$2:M180)+1,"")</f>
        <v/>
      </c>
      <c r="N181" s="10" t="str">
        <f>IF(AND($F181="M60",K181=""),MAX(N$2:N180)+1,"")</f>
        <v/>
      </c>
      <c r="O181" s="10" t="str">
        <f>IF(AND($F181="M70",K181=""),MAX(O$2:O180)+1,"")</f>
        <v/>
      </c>
      <c r="P181" s="10" t="str">
        <f>IF(AND(X181="F",H181&lt;4,NOT(F181="W15")),MAX(P$2:P180)+1,IF($F181="WS",MAX(P$2:P180)+1,""))</f>
        <v/>
      </c>
      <c r="Q181" s="10" t="str">
        <f>IF(AND($F181="W40",P181=""),MAX(Q$2:Q180)+1,"")</f>
        <v/>
      </c>
      <c r="R181" s="10">
        <f>IF(AND($F181="W50",P181=""),MAX(R$2:R180)+1,"")</f>
        <v>16</v>
      </c>
      <c r="S181" s="10" t="str">
        <f>IF(AND($F181="W60",P181=""),MAX(S$2:S180)+1,"")</f>
        <v/>
      </c>
      <c r="T181" s="10" t="str">
        <f>IF(AND($F181="W70",P181=""),MAX(T$2:T180)+1,"")</f>
        <v/>
      </c>
      <c r="U181" s="10" t="str">
        <f>IF($F181="M15",MAX(U$2:U180)+1,"")</f>
        <v/>
      </c>
      <c r="V181" s="10" t="str">
        <f>IF($F181="W15",MAX(V$2:V180)+1,"")</f>
        <v/>
      </c>
      <c r="X181" s="11" t="str">
        <f>IF(ISBLANK(B181),"",VLOOKUP(B181,Register!$A$1:$G$351,6,FALSE))</f>
        <v>F</v>
      </c>
    </row>
    <row r="182" spans="1:24" ht="12">
      <c r="A182" s="3">
        <f t="shared" si="3"/>
        <v>181</v>
      </c>
      <c r="B182" s="3">
        <v>180</v>
      </c>
      <c r="C182" s="27">
        <v>49.18</v>
      </c>
      <c r="D182" s="3" t="str">
        <f>IF(B182="","",VLOOKUP(B182,Register!$A$1:$G$351,2,FALSE)&amp;" "&amp;VLOOKUP(B182,Register!$A$1:$G$351,3,FALSE))</f>
        <v>Joanne Gooch</v>
      </c>
      <c r="E182" s="3" t="str">
        <f>IF(ISBLANK(B182),"",VLOOKUP(B182,Register!$A$1:$G$351,4,FALSE))</f>
        <v>Unattached</v>
      </c>
      <c r="F182" s="5" t="str">
        <f>IF(ISBLANK(B182),"",VLOOKUP(B182,Register!$A$1:$G$351,5,FALSE))</f>
        <v>W40</v>
      </c>
      <c r="G182" s="3">
        <f>IF($F182&lt;&gt;"",COUNTIF($F$2:$F182,$F182),"")</f>
        <v>22</v>
      </c>
      <c r="H182" s="3">
        <f>IF(X182="","",COUNTIF($X$1:$X182,X182))</f>
        <v>83</v>
      </c>
      <c r="I182" s="3" t="str">
        <f>IF(AND(E182&lt;&gt;"Unattached",E182&lt;&gt;""),COUNTIF($E$1:$E182,$E182),"")</f>
        <v/>
      </c>
      <c r="K182" s="10" t="str">
        <f>IF(AND(X182="M",H182&lt;4,NOT(F182="M15")),MAX(K$2:K181)+1,IF($F182="MS",MAX(K$2:K181)+1,""))</f>
        <v/>
      </c>
      <c r="L182" s="10" t="str">
        <f>IF(AND($F182="M40",K182=""),MAX(L$2:L181)+1,"")</f>
        <v/>
      </c>
      <c r="M182" s="10" t="str">
        <f>IF(AND($F182="M50",K182=""),MAX(M$2:M181)+1,"")</f>
        <v/>
      </c>
      <c r="N182" s="10" t="str">
        <f>IF(AND($F182="M60",K182=""),MAX(N$2:N181)+1,"")</f>
        <v/>
      </c>
      <c r="O182" s="10" t="str">
        <f>IF(AND($F182="M70",K182=""),MAX(O$2:O181)+1,"")</f>
        <v/>
      </c>
      <c r="P182" s="10" t="str">
        <f>IF(AND(X182="F",H182&lt;4,NOT(F182="W15")),MAX(P$2:P181)+1,IF($F182="WS",MAX(P$2:P181)+1,""))</f>
        <v/>
      </c>
      <c r="Q182" s="10">
        <f>IF(AND($F182="W40",P182=""),MAX(Q$2:Q181)+1,"")</f>
        <v>22</v>
      </c>
      <c r="R182" s="10" t="str">
        <f>IF(AND($F182="W50",P182=""),MAX(R$2:R181)+1,"")</f>
        <v/>
      </c>
      <c r="S182" s="10" t="str">
        <f>IF(AND($F182="W60",P182=""),MAX(S$2:S181)+1,"")</f>
        <v/>
      </c>
      <c r="T182" s="10" t="str">
        <f>IF(AND($F182="W70",P182=""),MAX(T$2:T181)+1,"")</f>
        <v/>
      </c>
      <c r="U182" s="10" t="str">
        <f>IF($F182="M15",MAX(U$2:U181)+1,"")</f>
        <v/>
      </c>
      <c r="V182" s="10" t="str">
        <f>IF($F182="W15",MAX(V$2:V181)+1,"")</f>
        <v/>
      </c>
      <c r="X182" s="11" t="str">
        <f>IF(ISBLANK(B182),"",VLOOKUP(B182,Register!$A$1:$G$351,6,FALSE))</f>
        <v>F</v>
      </c>
    </row>
    <row r="183" spans="1:24" ht="12">
      <c r="A183" s="3">
        <f t="shared" si="3"/>
        <v>182</v>
      </c>
      <c r="B183" s="3">
        <v>27</v>
      </c>
      <c r="C183" s="27">
        <v>49.19</v>
      </c>
      <c r="D183" s="3" t="str">
        <f>IF(B183="","",VLOOKUP(B183,Register!$A$1:$G$351,2,FALSE)&amp;" "&amp;VLOOKUP(B183,Register!$A$1:$G$351,3,FALSE))</f>
        <v>Rebecca Ralf</v>
      </c>
      <c r="E183" s="3" t="str">
        <f>IF(ISBLANK(B183),"",VLOOKUP(B183,Register!$A$1:$G$351,4,FALSE))</f>
        <v>Victory AC</v>
      </c>
      <c r="F183" s="5" t="str">
        <f>IF(ISBLANK(B183),"",VLOOKUP(B183,Register!$A$1:$G$351,5,FALSE))</f>
        <v>WS</v>
      </c>
      <c r="G183" s="3">
        <f>IF($F183&lt;&gt;"",COUNTIF($F$2:$F183,$F183),"")</f>
        <v>43</v>
      </c>
      <c r="H183" s="3">
        <f>IF(X183="","",COUNTIF($X$1:$X183,X183))</f>
        <v>84</v>
      </c>
      <c r="I183" s="3">
        <f>IF(AND(E183&lt;&gt;"Unattached",E183&lt;&gt;""),COUNTIF($E$1:$E183,$E183),"")</f>
        <v>21</v>
      </c>
      <c r="K183" s="10" t="str">
        <f>IF(AND(X183="M",H183&lt;4,NOT(F183="M15")),MAX(K$2:K182)+1,IF($F183="MS",MAX(K$2:K182)+1,""))</f>
        <v/>
      </c>
      <c r="L183" s="10" t="str">
        <f>IF(AND($F183="M40",K183=""),MAX(L$2:L182)+1,"")</f>
        <v/>
      </c>
      <c r="M183" s="10" t="str">
        <f>IF(AND($F183="M50",K183=""),MAX(M$2:M182)+1,"")</f>
        <v/>
      </c>
      <c r="N183" s="10" t="str">
        <f>IF(AND($F183="M60",K183=""),MAX(N$2:N182)+1,"")</f>
        <v/>
      </c>
      <c r="O183" s="10" t="str">
        <f>IF(AND($F183="M70",K183=""),MAX(O$2:O182)+1,"")</f>
        <v/>
      </c>
      <c r="P183" s="10">
        <f>IF(AND(X183="F",H183&lt;4,NOT(F183="W15")),MAX(P$2:P182)+1,IF($F183="WS",MAX(P$2:P182)+1,""))</f>
        <v>43</v>
      </c>
      <c r="Q183" s="10" t="str">
        <f>IF(AND($F183="W40",P183=""),MAX(Q$2:Q182)+1,"")</f>
        <v/>
      </c>
      <c r="R183" s="10" t="str">
        <f>IF(AND($F183="W50",P183=""),MAX(R$2:R182)+1,"")</f>
        <v/>
      </c>
      <c r="S183" s="10" t="str">
        <f>IF(AND($F183="W60",P183=""),MAX(S$2:S182)+1,"")</f>
        <v/>
      </c>
      <c r="T183" s="10" t="str">
        <f>IF(AND($F183="W70",P183=""),MAX(T$2:T182)+1,"")</f>
        <v/>
      </c>
      <c r="U183" s="10" t="str">
        <f>IF($F183="M15",MAX(U$2:U182)+1,"")</f>
        <v/>
      </c>
      <c r="V183" s="10" t="str">
        <f>IF($F183="W15",MAX(V$2:V182)+1,"")</f>
        <v/>
      </c>
      <c r="X183" s="11" t="str">
        <f>IF(ISBLANK(B183),"",VLOOKUP(B183,Register!$A$1:$G$351,6,FALSE))</f>
        <v>F</v>
      </c>
    </row>
    <row r="184" spans="1:24" ht="12">
      <c r="A184" s="3">
        <f t="shared" si="3"/>
        <v>183</v>
      </c>
      <c r="B184" s="3">
        <v>231</v>
      </c>
      <c r="C184" s="27">
        <v>49.2</v>
      </c>
      <c r="D184" s="3" t="str">
        <f>IF(B184="","",VLOOKUP(B184,Register!$A$1:$G$351,2,FALSE)&amp;" "&amp;VLOOKUP(B184,Register!$A$1:$G$351,3,FALSE))</f>
        <v>Hannah Donnarumma</v>
      </c>
      <c r="E184" s="3" t="str">
        <f>IF(ISBLANK(B184),"",VLOOKUP(B184,Register!$A$1:$G$351,4,FALSE))</f>
        <v>Unattached</v>
      </c>
      <c r="F184" s="5" t="str">
        <f>IF(ISBLANK(B184),"",VLOOKUP(B184,Register!$A$1:$G$351,5,FALSE))</f>
        <v>WS</v>
      </c>
      <c r="G184" s="3">
        <f>IF($F184&lt;&gt;"",COUNTIF($F$2:$F184,$F184),"")</f>
        <v>44</v>
      </c>
      <c r="H184" s="3">
        <f>IF(X184="","",COUNTIF($X$1:$X184,X184))</f>
        <v>85</v>
      </c>
      <c r="I184" s="3" t="str">
        <f>IF(AND(E184&lt;&gt;"Unattached",E184&lt;&gt;""),COUNTIF($E$1:$E184,$E184),"")</f>
        <v/>
      </c>
      <c r="K184" s="10" t="str">
        <f>IF(AND(X184="M",H184&lt;4,NOT(F184="M15")),MAX(K$2:K183)+1,IF($F184="MS",MAX(K$2:K183)+1,""))</f>
        <v/>
      </c>
      <c r="L184" s="10" t="str">
        <f>IF(AND($F184="M40",K184=""),MAX(L$2:L183)+1,"")</f>
        <v/>
      </c>
      <c r="M184" s="10" t="str">
        <f>IF(AND($F184="M50",K184=""),MAX(M$2:M183)+1,"")</f>
        <v/>
      </c>
      <c r="N184" s="10" t="str">
        <f>IF(AND($F184="M60",K184=""),MAX(N$2:N183)+1,"")</f>
        <v/>
      </c>
      <c r="O184" s="10" t="str">
        <f>IF(AND($F184="M70",K184=""),MAX(O$2:O183)+1,"")</f>
        <v/>
      </c>
      <c r="P184" s="10">
        <f>IF(AND(X184="F",H184&lt;4,NOT(F184="W15")),MAX(P$2:P183)+1,IF($F184="WS",MAX(P$2:P183)+1,""))</f>
        <v>44</v>
      </c>
      <c r="Q184" s="10" t="str">
        <f>IF(AND($F184="W40",P184=""),MAX(Q$2:Q183)+1,"")</f>
        <v/>
      </c>
      <c r="R184" s="10" t="str">
        <f>IF(AND($F184="W50",P184=""),MAX(R$2:R183)+1,"")</f>
        <v/>
      </c>
      <c r="S184" s="10" t="str">
        <f>IF(AND($F184="W60",P184=""),MAX(S$2:S183)+1,"")</f>
        <v/>
      </c>
      <c r="T184" s="10" t="str">
        <f>IF(AND($F184="W70",P184=""),MAX(T$2:T183)+1,"")</f>
        <v/>
      </c>
      <c r="U184" s="10" t="str">
        <f>IF($F184="M15",MAX(U$2:U183)+1,"")</f>
        <v/>
      </c>
      <c r="V184" s="10" t="str">
        <f>IF($F184="W15",MAX(V$2:V183)+1,"")</f>
        <v/>
      </c>
      <c r="X184" s="11" t="str">
        <f>IF(ISBLANK(B184),"",VLOOKUP(B184,Register!$A$1:$G$351,6,FALSE))</f>
        <v>F</v>
      </c>
    </row>
    <row r="185" spans="1:24" ht="12">
      <c r="A185" s="3">
        <f t="shared" si="3"/>
        <v>184</v>
      </c>
      <c r="B185" s="3">
        <v>78</v>
      </c>
      <c r="C185" s="27">
        <v>49.24</v>
      </c>
      <c r="D185" s="3" t="str">
        <f>IF(B185="","",VLOOKUP(B185,Register!$A$1:$G$351,2,FALSE)&amp;" "&amp;VLOOKUP(B185,Register!$A$1:$G$351,3,FALSE))</f>
        <v>Erika Meades</v>
      </c>
      <c r="E185" s="3" t="str">
        <f>IF(ISBLANK(B185),"",VLOOKUP(B185,Register!$A$1:$G$351,4,FALSE))</f>
        <v>Unattached</v>
      </c>
      <c r="F185" s="5" t="str">
        <f>IF(ISBLANK(B185),"",VLOOKUP(B185,Register!$A$1:$G$351,5,FALSE))</f>
        <v>W50</v>
      </c>
      <c r="G185" s="3">
        <f>IF($F185&lt;&gt;"",COUNTIF($F$2:$F185,$F185),"")</f>
        <v>17</v>
      </c>
      <c r="H185" s="3">
        <f>IF(X185="","",COUNTIF($X$1:$X185,X185))</f>
        <v>86</v>
      </c>
      <c r="I185" s="3" t="str">
        <f>IF(AND(E185&lt;&gt;"Unattached",E185&lt;&gt;""),COUNTIF($E$1:$E185,$E185),"")</f>
        <v/>
      </c>
      <c r="K185" s="10" t="str">
        <f>IF(AND(X185="M",H185&lt;4,NOT(F185="M15")),MAX(K$2:K184)+1,IF($F185="MS",MAX(K$2:K184)+1,""))</f>
        <v/>
      </c>
      <c r="L185" s="10" t="str">
        <f>IF(AND($F185="M40",K185=""),MAX(L$2:L184)+1,"")</f>
        <v/>
      </c>
      <c r="M185" s="10" t="str">
        <f>IF(AND($F185="M50",K185=""),MAX(M$2:M184)+1,"")</f>
        <v/>
      </c>
      <c r="N185" s="10" t="str">
        <f>IF(AND($F185="M60",K185=""),MAX(N$2:N184)+1,"")</f>
        <v/>
      </c>
      <c r="O185" s="10" t="str">
        <f>IF(AND($F185="M70",K185=""),MAX(O$2:O184)+1,"")</f>
        <v/>
      </c>
      <c r="P185" s="10" t="str">
        <f>IF(AND(X185="F",H185&lt;4,NOT(F185="W15")),MAX(P$2:P184)+1,IF($F185="WS",MAX(P$2:P184)+1,""))</f>
        <v/>
      </c>
      <c r="Q185" s="10" t="str">
        <f>IF(AND($F185="W40",P185=""),MAX(Q$2:Q184)+1,"")</f>
        <v/>
      </c>
      <c r="R185" s="10">
        <f>IF(AND($F185="W50",P185=""),MAX(R$2:R184)+1,"")</f>
        <v>17</v>
      </c>
      <c r="S185" s="10" t="str">
        <f>IF(AND($F185="W60",P185=""),MAX(S$2:S184)+1,"")</f>
        <v/>
      </c>
      <c r="T185" s="10" t="str">
        <f>IF(AND($F185="W70",P185=""),MAX(T$2:T184)+1,"")</f>
        <v/>
      </c>
      <c r="U185" s="10" t="str">
        <f>IF($F185="M15",MAX(U$2:U184)+1,"")</f>
        <v/>
      </c>
      <c r="V185" s="10" t="str">
        <f>IF($F185="W15",MAX(V$2:V184)+1,"")</f>
        <v/>
      </c>
      <c r="X185" s="11" t="str">
        <f>IF(ISBLANK(B185),"",VLOOKUP(B185,Register!$A$1:$G$351,6,FALSE))</f>
        <v>F</v>
      </c>
    </row>
    <row r="186" spans="1:24" ht="12">
      <c r="A186" s="3">
        <f t="shared" si="3"/>
        <v>185</v>
      </c>
      <c r="B186" s="3">
        <v>146</v>
      </c>
      <c r="C186" s="27">
        <v>49.32</v>
      </c>
      <c r="D186" s="3" t="str">
        <f>IF(B186="","",VLOOKUP(B186,Register!$A$1:$G$351,2,FALSE)&amp;" "&amp;VLOOKUP(B186,Register!$A$1:$G$351,3,FALSE))</f>
        <v>David Asletclark</v>
      </c>
      <c r="E186" s="3" t="str">
        <f>IF(ISBLANK(B186),"",VLOOKUP(B186,Register!$A$1:$G$351,4,FALSE))</f>
        <v>Unattached</v>
      </c>
      <c r="F186" s="5" t="str">
        <f>IF(ISBLANK(B186),"",VLOOKUP(B186,Register!$A$1:$G$351,5,FALSE))</f>
        <v>M40</v>
      </c>
      <c r="G186" s="3">
        <f>IF($F186&lt;&gt;"",COUNTIF($F$2:$F186,$F186),"")</f>
        <v>28</v>
      </c>
      <c r="H186" s="3">
        <f>IF(X186="","",COUNTIF($X$1:$X186,X186))</f>
        <v>99</v>
      </c>
      <c r="I186" s="3" t="str">
        <f>IF(AND(E186&lt;&gt;"Unattached",E186&lt;&gt;""),COUNTIF($E$1:$E186,$E186),"")</f>
        <v/>
      </c>
      <c r="K186" s="10" t="str">
        <f>IF(AND(X186="M",H186&lt;4,NOT(F186="M15")),MAX(K$2:K185)+1,IF($F186="MS",MAX(K$2:K185)+1,""))</f>
        <v/>
      </c>
      <c r="L186" s="10">
        <f>IF(AND($F186="M40",K186=""),MAX(L$2:L185)+1,"")</f>
        <v>27</v>
      </c>
      <c r="M186" s="10" t="str">
        <f>IF(AND($F186="M50",K186=""),MAX(M$2:M185)+1,"")</f>
        <v/>
      </c>
      <c r="N186" s="10" t="str">
        <f>IF(AND($F186="M60",K186=""),MAX(N$2:N185)+1,"")</f>
        <v/>
      </c>
      <c r="O186" s="10" t="str">
        <f>IF(AND($F186="M70",K186=""),MAX(O$2:O185)+1,"")</f>
        <v/>
      </c>
      <c r="P186" s="10" t="str">
        <f>IF(AND(X186="F",H186&lt;4,NOT(F186="W15")),MAX(P$2:P185)+1,IF($F186="WS",MAX(P$2:P185)+1,""))</f>
        <v/>
      </c>
      <c r="Q186" s="10" t="str">
        <f>IF(AND($F186="W40",P186=""),MAX(Q$2:Q185)+1,"")</f>
        <v/>
      </c>
      <c r="R186" s="10" t="str">
        <f>IF(AND($F186="W50",P186=""),MAX(R$2:R185)+1,"")</f>
        <v/>
      </c>
      <c r="S186" s="10" t="str">
        <f>IF(AND($F186="W60",P186=""),MAX(S$2:S185)+1,"")</f>
        <v/>
      </c>
      <c r="T186" s="10" t="str">
        <f>IF(AND($F186="W70",P186=""),MAX(T$2:T185)+1,"")</f>
        <v/>
      </c>
      <c r="U186" s="10" t="str">
        <f>IF($F186="M15",MAX(U$2:U185)+1,"")</f>
        <v/>
      </c>
      <c r="V186" s="10" t="str">
        <f>IF($F186="W15",MAX(V$2:V185)+1,"")</f>
        <v/>
      </c>
      <c r="X186" s="11" t="str">
        <f>IF(ISBLANK(B186),"",VLOOKUP(B186,Register!$A$1:$G$351,6,FALSE))</f>
        <v>M</v>
      </c>
    </row>
    <row r="187" spans="1:24" ht="12">
      <c r="A187" s="3">
        <f t="shared" si="3"/>
        <v>186</v>
      </c>
      <c r="B187" s="3">
        <v>304</v>
      </c>
      <c r="C187" s="27">
        <v>49.4</v>
      </c>
      <c r="D187" s="3" t="str">
        <f>IF(B187="","",VLOOKUP(B187,Register!$A$1:$G$351,2,FALSE)&amp;" "&amp;VLOOKUP(B187,Register!$A$1:$G$351,3,FALSE))</f>
        <v>Gemma Starky</v>
      </c>
      <c r="E187" s="3" t="str">
        <f>IF(ISBLANK(B187),"",VLOOKUP(B187,Register!$A$1:$G$351,4,FALSE))</f>
        <v>Unattached</v>
      </c>
      <c r="F187" s="5" t="str">
        <f>IF(ISBLANK(B187),"",VLOOKUP(B187,Register!$A$1:$G$351,5,FALSE))</f>
        <v>WS</v>
      </c>
      <c r="G187" s="3">
        <f>IF($F187&lt;&gt;"",COUNTIF($F$2:$F187,$F187),"")</f>
        <v>45</v>
      </c>
      <c r="H187" s="3">
        <f>IF(X187="","",COUNTIF($X$1:$X187,X187))</f>
        <v>87</v>
      </c>
      <c r="I187" s="3" t="str">
        <f>IF(AND(E187&lt;&gt;"Unattached",E187&lt;&gt;""),COUNTIF($E$1:$E187,$E187),"")</f>
        <v/>
      </c>
      <c r="K187" s="10" t="str">
        <f>IF(AND(X187="M",H187&lt;4,NOT(F187="M15")),MAX(K$2:K186)+1,IF($F187="MS",MAX(K$2:K186)+1,""))</f>
        <v/>
      </c>
      <c r="L187" s="10" t="str">
        <f>IF(AND($F187="M40",K187=""),MAX(L$2:L186)+1,"")</f>
        <v/>
      </c>
      <c r="M187" s="10" t="str">
        <f>IF(AND($F187="M50",K187=""),MAX(M$2:M186)+1,"")</f>
        <v/>
      </c>
      <c r="N187" s="10" t="str">
        <f>IF(AND($F187="M60",K187=""),MAX(N$2:N186)+1,"")</f>
        <v/>
      </c>
      <c r="O187" s="10" t="str">
        <f>IF(AND($F187="M70",K187=""),MAX(O$2:O186)+1,"")</f>
        <v/>
      </c>
      <c r="P187" s="10">
        <f>IF(AND(X187="F",H187&lt;4,NOT(F187="W15")),MAX(P$2:P186)+1,IF($F187="WS",MAX(P$2:P186)+1,""))</f>
        <v>45</v>
      </c>
      <c r="Q187" s="10" t="str">
        <f>IF(AND($F187="W40",P187=""),MAX(Q$2:Q186)+1,"")</f>
        <v/>
      </c>
      <c r="R187" s="10" t="str">
        <f>IF(AND($F187="W50",P187=""),MAX(R$2:R186)+1,"")</f>
        <v/>
      </c>
      <c r="S187" s="10" t="str">
        <f>IF(AND($F187="W60",P187=""),MAX(S$2:S186)+1,"")</f>
        <v/>
      </c>
      <c r="T187" s="10" t="str">
        <f>IF(AND($F187="W70",P187=""),MAX(T$2:T186)+1,"")</f>
        <v/>
      </c>
      <c r="U187" s="10" t="str">
        <f>IF($F187="M15",MAX(U$2:U186)+1,"")</f>
        <v/>
      </c>
      <c r="V187" s="10" t="str">
        <f>IF($F187="W15",MAX(V$2:V186)+1,"")</f>
        <v/>
      </c>
      <c r="X187" s="11" t="str">
        <f>IF(ISBLANK(B187),"",VLOOKUP(B187,Register!$A$1:$G$351,6,FALSE))</f>
        <v>F</v>
      </c>
    </row>
    <row r="188" spans="1:24" ht="12">
      <c r="A188" s="3">
        <f t="shared" si="3"/>
        <v>187</v>
      </c>
      <c r="B188" s="3">
        <v>205</v>
      </c>
      <c r="C188" s="27">
        <v>49.48</v>
      </c>
      <c r="D188" s="3" t="str">
        <f>IF(B188="","",VLOOKUP(B188,Register!$A$1:$G$351,2,FALSE)&amp;" "&amp;VLOOKUP(B188,Register!$A$1:$G$351,3,FALSE))</f>
        <v>Colin Edwards</v>
      </c>
      <c r="E188" s="3" t="str">
        <f>IF(ISBLANK(B188),"",VLOOKUP(B188,Register!$A$1:$G$351,4,FALSE))</f>
        <v>Pompey Joggers</v>
      </c>
      <c r="F188" s="5" t="str">
        <f>IF(ISBLANK(B188),"",VLOOKUP(B188,Register!$A$1:$G$351,5,FALSE))</f>
        <v>M40</v>
      </c>
      <c r="G188" s="3">
        <f>IF($F188&lt;&gt;"",COUNTIF($F$2:$F188,$F188),"")</f>
        <v>29</v>
      </c>
      <c r="H188" s="3">
        <f>IF(X188="","",COUNTIF($X$1:$X188,X188))</f>
        <v>100</v>
      </c>
      <c r="I188" s="3">
        <f>IF(AND(E188&lt;&gt;"Unattached",E188&lt;&gt;""),COUNTIF($E$1:$E188,$E188),"")</f>
        <v>10</v>
      </c>
      <c r="K188" s="10" t="str">
        <f>IF(AND(X188="M",H188&lt;4,NOT(F188="M15")),MAX(K$2:K187)+1,IF($F188="MS",MAX(K$2:K187)+1,""))</f>
        <v/>
      </c>
      <c r="L188" s="10">
        <f>IF(AND($F188="M40",K188=""),MAX(L$2:L187)+1,"")</f>
        <v>28</v>
      </c>
      <c r="M188" s="10" t="str">
        <f>IF(AND($F188="M50",K188=""),MAX(M$2:M187)+1,"")</f>
        <v/>
      </c>
      <c r="N188" s="10" t="str">
        <f>IF(AND($F188="M60",K188=""),MAX(N$2:N187)+1,"")</f>
        <v/>
      </c>
      <c r="O188" s="10" t="str">
        <f>IF(AND($F188="M70",K188=""),MAX(O$2:O187)+1,"")</f>
        <v/>
      </c>
      <c r="P188" s="10" t="str">
        <f>IF(AND(X188="F",H188&lt;4,NOT(F188="W15")),MAX(P$2:P187)+1,IF($F188="WS",MAX(P$2:P187)+1,""))</f>
        <v/>
      </c>
      <c r="Q188" s="10" t="str">
        <f>IF(AND($F188="W40",P188=""),MAX(Q$2:Q187)+1,"")</f>
        <v/>
      </c>
      <c r="R188" s="10" t="str">
        <f>IF(AND($F188="W50",P188=""),MAX(R$2:R187)+1,"")</f>
        <v/>
      </c>
      <c r="S188" s="10" t="str">
        <f>IF(AND($F188="W60",P188=""),MAX(S$2:S187)+1,"")</f>
        <v/>
      </c>
      <c r="T188" s="10" t="str">
        <f>IF(AND($F188="W70",P188=""),MAX(T$2:T187)+1,"")</f>
        <v/>
      </c>
      <c r="U188" s="10" t="str">
        <f>IF($F188="M15",MAX(U$2:U187)+1,"")</f>
        <v/>
      </c>
      <c r="V188" s="10" t="str">
        <f>IF($F188="W15",MAX(V$2:V187)+1,"")</f>
        <v/>
      </c>
      <c r="X188" s="11" t="str">
        <f>IF(ISBLANK(B188),"",VLOOKUP(B188,Register!$A$1:$G$351,6,FALSE))</f>
        <v>M</v>
      </c>
    </row>
    <row r="189" spans="1:24" ht="12">
      <c r="A189" s="3">
        <f t="shared" si="3"/>
        <v>188</v>
      </c>
      <c r="B189" s="3">
        <v>206</v>
      </c>
      <c r="C189" s="27">
        <v>49.52</v>
      </c>
      <c r="D189" s="3" t="str">
        <f>IF(B189="","",VLOOKUP(B189,Register!$A$1:$G$351,2,FALSE)&amp;" "&amp;VLOOKUP(B189,Register!$A$1:$G$351,3,FALSE))</f>
        <v>Hayley Connor</v>
      </c>
      <c r="E189" s="3" t="str">
        <f>IF(ISBLANK(B189),"",VLOOKUP(B189,Register!$A$1:$G$351,4,FALSE))</f>
        <v>Unattached</v>
      </c>
      <c r="F189" s="5" t="str">
        <f>IF(ISBLANK(B189),"",VLOOKUP(B189,Register!$A$1:$G$351,5,FALSE))</f>
        <v>W40</v>
      </c>
      <c r="G189" s="3">
        <f>IF($F189&lt;&gt;"",COUNTIF($F$2:$F189,$F189),"")</f>
        <v>23</v>
      </c>
      <c r="H189" s="3">
        <f>IF(X189="","",COUNTIF($X$1:$X189,X189))</f>
        <v>88</v>
      </c>
      <c r="I189" s="3" t="str">
        <f>IF(AND(E189&lt;&gt;"Unattached",E189&lt;&gt;""),COUNTIF($E$1:$E189,$E189),"")</f>
        <v/>
      </c>
      <c r="K189" s="10" t="str">
        <f>IF(AND(X189="M",H189&lt;4,NOT(F189="M15")),MAX(K$2:K188)+1,IF($F189="MS",MAX(K$2:K188)+1,""))</f>
        <v/>
      </c>
      <c r="L189" s="10" t="str">
        <f>IF(AND($F189="M40",K189=""),MAX(L$2:L188)+1,"")</f>
        <v/>
      </c>
      <c r="M189" s="10" t="str">
        <f>IF(AND($F189="M50",K189=""),MAX(M$2:M188)+1,"")</f>
        <v/>
      </c>
      <c r="N189" s="10" t="str">
        <f>IF(AND($F189="M60",K189=""),MAX(N$2:N188)+1,"")</f>
        <v/>
      </c>
      <c r="O189" s="10" t="str">
        <f>IF(AND($F189="M70",K189=""),MAX(O$2:O188)+1,"")</f>
        <v/>
      </c>
      <c r="P189" s="10" t="str">
        <f>IF(AND(X189="F",H189&lt;4,NOT(F189="W15")),MAX(P$2:P188)+1,IF($F189="WS",MAX(P$2:P188)+1,""))</f>
        <v/>
      </c>
      <c r="Q189" s="10">
        <f>IF(AND($F189="W40",P189=""),MAX(Q$2:Q188)+1,"")</f>
        <v>23</v>
      </c>
      <c r="R189" s="10" t="str">
        <f>IF(AND($F189="W50",P189=""),MAX(R$2:R188)+1,"")</f>
        <v/>
      </c>
      <c r="S189" s="10" t="str">
        <f>IF(AND($F189="W60",P189=""),MAX(S$2:S188)+1,"")</f>
        <v/>
      </c>
      <c r="T189" s="10" t="str">
        <f>IF(AND($F189="W70",P189=""),MAX(T$2:T188)+1,"")</f>
        <v/>
      </c>
      <c r="U189" s="10" t="str">
        <f>IF($F189="M15",MAX(U$2:U188)+1,"")</f>
        <v/>
      </c>
      <c r="V189" s="10" t="str">
        <f>IF($F189="W15",MAX(V$2:V188)+1,"")</f>
        <v/>
      </c>
      <c r="X189" s="11" t="str">
        <f>IF(ISBLANK(B189),"",VLOOKUP(B189,Register!$A$1:$G$351,6,FALSE))</f>
        <v>F</v>
      </c>
    </row>
    <row r="190" spans="1:24" ht="12">
      <c r="A190" s="3">
        <f t="shared" si="3"/>
        <v>189</v>
      </c>
      <c r="B190" s="3">
        <v>258</v>
      </c>
      <c r="C190" s="27">
        <v>49.54</v>
      </c>
      <c r="D190" s="3" t="str">
        <f>IF(B190="","",VLOOKUP(B190,Register!$A$1:$G$351,2,FALSE)&amp;" "&amp;VLOOKUP(B190,Register!$A$1:$G$351,3,FALSE))</f>
        <v>Karen Smith</v>
      </c>
      <c r="E190" s="3" t="str">
        <f>IF(ISBLANK(B190),"",VLOOKUP(B190,Register!$A$1:$G$351,4,FALSE))</f>
        <v>Unattached</v>
      </c>
      <c r="F190" s="5" t="str">
        <f>IF(ISBLANK(B190),"",VLOOKUP(B190,Register!$A$1:$G$351,5,FALSE))</f>
        <v>W40</v>
      </c>
      <c r="G190" s="3">
        <f>IF($F190&lt;&gt;"",COUNTIF($F$2:$F190,$F190),"")</f>
        <v>24</v>
      </c>
      <c r="H190" s="3">
        <f>IF(X190="","",COUNTIF($X$1:$X190,X190))</f>
        <v>89</v>
      </c>
      <c r="I190" s="3" t="str">
        <f>IF(AND(E190&lt;&gt;"Unattached",E190&lt;&gt;""),COUNTIF($E$1:$E190,$E190),"")</f>
        <v/>
      </c>
      <c r="K190" s="10" t="str">
        <f>IF(AND(X190="M",H190&lt;4,NOT(F190="M15")),MAX(K$2:K189)+1,IF($F190="MS",MAX(K$2:K189)+1,""))</f>
        <v/>
      </c>
      <c r="L190" s="10" t="str">
        <f>IF(AND($F190="M40",K190=""),MAX(L$2:L189)+1,"")</f>
        <v/>
      </c>
      <c r="M190" s="10" t="str">
        <f>IF(AND($F190="M50",K190=""),MAX(M$2:M189)+1,"")</f>
        <v/>
      </c>
      <c r="N190" s="10" t="str">
        <f>IF(AND($F190="M60",K190=""),MAX(N$2:N189)+1,"")</f>
        <v/>
      </c>
      <c r="O190" s="10" t="str">
        <f>IF(AND($F190="M70",K190=""),MAX(O$2:O189)+1,"")</f>
        <v/>
      </c>
      <c r="P190" s="10" t="str">
        <f>IF(AND(X190="F",H190&lt;4,NOT(F190="W15")),MAX(P$2:P189)+1,IF($F190="WS",MAX(P$2:P189)+1,""))</f>
        <v/>
      </c>
      <c r="Q190" s="10">
        <f>IF(AND($F190="W40",P190=""),MAX(Q$2:Q189)+1,"")</f>
        <v>24</v>
      </c>
      <c r="R190" s="10" t="str">
        <f>IF(AND($F190="W50",P190=""),MAX(R$2:R189)+1,"")</f>
        <v/>
      </c>
      <c r="S190" s="10" t="str">
        <f>IF(AND($F190="W60",P190=""),MAX(S$2:S189)+1,"")</f>
        <v/>
      </c>
      <c r="T190" s="10" t="str">
        <f>IF(AND($F190="W70",P190=""),MAX(T$2:T189)+1,"")</f>
        <v/>
      </c>
      <c r="U190" s="10" t="str">
        <f>IF($F190="M15",MAX(U$2:U189)+1,"")</f>
        <v/>
      </c>
      <c r="V190" s="10" t="str">
        <f>IF($F190="W15",MAX(V$2:V189)+1,"")</f>
        <v/>
      </c>
      <c r="X190" s="11" t="str">
        <f>IF(ISBLANK(B190),"",VLOOKUP(B190,Register!$A$1:$G$351,6,FALSE))</f>
        <v>F</v>
      </c>
    </row>
    <row r="191" spans="1:24" ht="12">
      <c r="A191" s="3">
        <f t="shared" si="3"/>
        <v>190</v>
      </c>
      <c r="B191" s="3">
        <v>112</v>
      </c>
      <c r="C191" s="27">
        <v>49.54</v>
      </c>
      <c r="D191" s="3" t="str">
        <f>IF(B191="","",VLOOKUP(B191,Register!$A$1:$G$351,2,FALSE)&amp;" "&amp;VLOOKUP(B191,Register!$A$1:$G$351,3,FALSE))</f>
        <v>Elizabeth Elshaw</v>
      </c>
      <c r="E191" s="3" t="str">
        <f>IF(ISBLANK(B191),"",VLOOKUP(B191,Register!$A$1:$G$351,4,FALSE))</f>
        <v>Gosport RR</v>
      </c>
      <c r="F191" s="5" t="str">
        <f>IF(ISBLANK(B191),"",VLOOKUP(B191,Register!$A$1:$G$351,5,FALSE))</f>
        <v>WS</v>
      </c>
      <c r="G191" s="3">
        <f>IF($F191&lt;&gt;"",COUNTIF($F$2:$F191,$F191),"")</f>
        <v>46</v>
      </c>
      <c r="H191" s="3">
        <f>IF(X191="","",COUNTIF($X$1:$X191,X191))</f>
        <v>90</v>
      </c>
      <c r="I191" s="3">
        <f>IF(AND(E191&lt;&gt;"Unattached",E191&lt;&gt;""),COUNTIF($E$1:$E191,$E191),"")</f>
        <v>13</v>
      </c>
      <c r="K191" s="10" t="str">
        <f>IF(AND(X191="M",H191&lt;4,NOT(F191="M15")),MAX(K$2:K190)+1,IF($F191="MS",MAX(K$2:K190)+1,""))</f>
        <v/>
      </c>
      <c r="L191" s="10" t="str">
        <f>IF(AND($F191="M40",K191=""),MAX(L$2:L190)+1,"")</f>
        <v/>
      </c>
      <c r="M191" s="10" t="str">
        <f>IF(AND($F191="M50",K191=""),MAX(M$2:M190)+1,"")</f>
        <v/>
      </c>
      <c r="N191" s="10" t="str">
        <f>IF(AND($F191="M60",K191=""),MAX(N$2:N190)+1,"")</f>
        <v/>
      </c>
      <c r="O191" s="10" t="str">
        <f>IF(AND($F191="M70",K191=""),MAX(O$2:O190)+1,"")</f>
        <v/>
      </c>
      <c r="P191" s="10">
        <f>IF(AND(X191="F",H191&lt;4,NOT(F191="W15")),MAX(P$2:P190)+1,IF($F191="WS",MAX(P$2:P190)+1,""))</f>
        <v>46</v>
      </c>
      <c r="Q191" s="10" t="str">
        <f>IF(AND($F191="W40",P191=""),MAX(Q$2:Q190)+1,"")</f>
        <v/>
      </c>
      <c r="R191" s="10" t="str">
        <f>IF(AND($F191="W50",P191=""),MAX(R$2:R190)+1,"")</f>
        <v/>
      </c>
      <c r="S191" s="10" t="str">
        <f>IF(AND($F191="W60",P191=""),MAX(S$2:S190)+1,"")</f>
        <v/>
      </c>
      <c r="T191" s="10" t="str">
        <f>IF(AND($F191="W70",P191=""),MAX(T$2:T190)+1,"")</f>
        <v/>
      </c>
      <c r="U191" s="10" t="str">
        <f>IF($F191="M15",MAX(U$2:U190)+1,"")</f>
        <v/>
      </c>
      <c r="V191" s="10" t="str">
        <f>IF($F191="W15",MAX(V$2:V190)+1,"")</f>
        <v/>
      </c>
      <c r="X191" s="11" t="str">
        <f>IF(ISBLANK(B191),"",VLOOKUP(B191,Register!$A$1:$G$351,6,FALSE))</f>
        <v>F</v>
      </c>
    </row>
    <row r="192" spans="1:24" ht="12">
      <c r="A192" s="3">
        <f t="shared" si="3"/>
        <v>191</v>
      </c>
      <c r="B192" s="3">
        <v>55</v>
      </c>
      <c r="C192" s="27">
        <v>49.56</v>
      </c>
      <c r="D192" s="3" t="str">
        <f>IF(B192="","",VLOOKUP(B192,Register!$A$1:$G$351,2,FALSE)&amp;" "&amp;VLOOKUP(B192,Register!$A$1:$G$351,3,FALSE))</f>
        <v>Eleanor Newman</v>
      </c>
      <c r="E192" s="3" t="str">
        <f>IF(ISBLANK(B192),"",VLOOKUP(B192,Register!$A$1:$G$351,4,FALSE))</f>
        <v>Pompey Joggers</v>
      </c>
      <c r="F192" s="5" t="str">
        <f>IF(ISBLANK(B192),"",VLOOKUP(B192,Register!$A$1:$G$351,5,FALSE))</f>
        <v>W40</v>
      </c>
      <c r="G192" s="3">
        <f>IF($F192&lt;&gt;"",COUNTIF($F$2:$F192,$F192),"")</f>
        <v>25</v>
      </c>
      <c r="H192" s="3">
        <f>IF(X192="","",COUNTIF($X$1:$X192,X192))</f>
        <v>91</v>
      </c>
      <c r="I192" s="3">
        <f>IF(AND(E192&lt;&gt;"Unattached",E192&lt;&gt;""),COUNTIF($E$1:$E192,$E192),"")</f>
        <v>11</v>
      </c>
      <c r="K192" s="10" t="str">
        <f>IF(AND(X192="M",H192&lt;4,NOT(F192="M15")),MAX(K$2:K191)+1,IF($F192="MS",MAX(K$2:K191)+1,""))</f>
        <v/>
      </c>
      <c r="L192" s="10" t="str">
        <f>IF(AND($F192="M40",K192=""),MAX(L$2:L191)+1,"")</f>
        <v/>
      </c>
      <c r="M192" s="10" t="str">
        <f>IF(AND($F192="M50",K192=""),MAX(M$2:M191)+1,"")</f>
        <v/>
      </c>
      <c r="N192" s="10" t="str">
        <f>IF(AND($F192="M60",K192=""),MAX(N$2:N191)+1,"")</f>
        <v/>
      </c>
      <c r="O192" s="10" t="str">
        <f>IF(AND($F192="M70",K192=""),MAX(O$2:O191)+1,"")</f>
        <v/>
      </c>
      <c r="P192" s="10" t="str">
        <f>IF(AND(X192="F",H192&lt;4,NOT(F192="W15")),MAX(P$2:P191)+1,IF($F192="WS",MAX(P$2:P191)+1,""))</f>
        <v/>
      </c>
      <c r="Q192" s="10">
        <f>IF(AND($F192="W40",P192=""),MAX(Q$2:Q191)+1,"")</f>
        <v>25</v>
      </c>
      <c r="R192" s="10" t="str">
        <f>IF(AND($F192="W50",P192=""),MAX(R$2:R191)+1,"")</f>
        <v/>
      </c>
      <c r="S192" s="10" t="str">
        <f>IF(AND($F192="W60",P192=""),MAX(S$2:S191)+1,"")</f>
        <v/>
      </c>
      <c r="T192" s="10" t="str">
        <f>IF(AND($F192="W70",P192=""),MAX(T$2:T191)+1,"")</f>
        <v/>
      </c>
      <c r="U192" s="10" t="str">
        <f>IF($F192="M15",MAX(U$2:U191)+1,"")</f>
        <v/>
      </c>
      <c r="V192" s="10" t="str">
        <f>IF($F192="W15",MAX(V$2:V191)+1,"")</f>
        <v/>
      </c>
      <c r="X192" s="11" t="str">
        <f>IF(ISBLANK(B192),"",VLOOKUP(B192,Register!$A$1:$G$351,6,FALSE))</f>
        <v>F</v>
      </c>
    </row>
    <row r="193" spans="1:24" ht="12">
      <c r="A193" s="3">
        <f t="shared" si="3"/>
        <v>192</v>
      </c>
      <c r="B193" s="3">
        <v>72</v>
      </c>
      <c r="C193" s="27">
        <v>50</v>
      </c>
      <c r="D193" s="3" t="str">
        <f>IF(B193="","",VLOOKUP(B193,Register!$A$1:$G$351,2,FALSE)&amp;" "&amp;VLOOKUP(B193,Register!$A$1:$G$351,3,FALSE))</f>
        <v>Mark Morrison</v>
      </c>
      <c r="E193" s="3" t="str">
        <f>IF(ISBLANK(B193),"",VLOOKUP(B193,Register!$A$1:$G$351,4,FALSE))</f>
        <v>Victory AC</v>
      </c>
      <c r="F193" s="5" t="str">
        <f>IF(ISBLANK(B193),"",VLOOKUP(B193,Register!$A$1:$G$351,5,FALSE))</f>
        <v>M50</v>
      </c>
      <c r="G193" s="3">
        <f>IF($F193&lt;&gt;"",COUNTIF($F$2:$F193,$F193),"")</f>
        <v>23</v>
      </c>
      <c r="H193" s="3">
        <f>IF(X193="","",COUNTIF($X$1:$X193,X193))</f>
        <v>101</v>
      </c>
      <c r="I193" s="3">
        <f>IF(AND(E193&lt;&gt;"Unattached",E193&lt;&gt;""),COUNTIF($E$1:$E193,$E193),"")</f>
        <v>22</v>
      </c>
      <c r="K193" s="10" t="str">
        <f>IF(AND(X193="M",H193&lt;4,NOT(F193="M15")),MAX(K$2:K192)+1,IF($F193="MS",MAX(K$2:K192)+1,""))</f>
        <v/>
      </c>
      <c r="L193" s="10" t="str">
        <f>IF(AND($F193="M40",K193=""),MAX(L$2:L192)+1,"")</f>
        <v/>
      </c>
      <c r="M193" s="10">
        <f>IF(AND($F193="M50",K193=""),MAX(M$2:M192)+1,"")</f>
        <v>23</v>
      </c>
      <c r="N193" s="10" t="str">
        <f>IF(AND($F193="M60",K193=""),MAX(N$2:N192)+1,"")</f>
        <v/>
      </c>
      <c r="O193" s="10" t="str">
        <f>IF(AND($F193="M70",K193=""),MAX(O$2:O192)+1,"")</f>
        <v/>
      </c>
      <c r="P193" s="10" t="str">
        <f>IF(AND(X193="F",H193&lt;4,NOT(F193="W15")),MAX(P$2:P192)+1,IF($F193="WS",MAX(P$2:P192)+1,""))</f>
        <v/>
      </c>
      <c r="Q193" s="10" t="str">
        <f>IF(AND($F193="W40",P193=""),MAX(Q$2:Q192)+1,"")</f>
        <v/>
      </c>
      <c r="R193" s="10" t="str">
        <f>IF(AND($F193="W50",P193=""),MAX(R$2:R192)+1,"")</f>
        <v/>
      </c>
      <c r="S193" s="10" t="str">
        <f>IF(AND($F193="W60",P193=""),MAX(S$2:S192)+1,"")</f>
        <v/>
      </c>
      <c r="T193" s="10" t="str">
        <f>IF(AND($F193="W70",P193=""),MAX(T$2:T192)+1,"")</f>
        <v/>
      </c>
      <c r="U193" s="10" t="str">
        <f>IF($F193="M15",MAX(U$2:U192)+1,"")</f>
        <v/>
      </c>
      <c r="V193" s="10" t="str">
        <f>IF($F193="W15",MAX(V$2:V192)+1,"")</f>
        <v/>
      </c>
      <c r="X193" s="11" t="str">
        <f>IF(ISBLANK(B193),"",VLOOKUP(B193,Register!$A$1:$G$351,6,FALSE))</f>
        <v>M</v>
      </c>
    </row>
    <row r="194" spans="1:24" ht="12">
      <c r="A194" s="3">
        <f t="shared" si="3"/>
        <v>193</v>
      </c>
      <c r="B194" s="3">
        <v>229</v>
      </c>
      <c r="C194" s="27">
        <v>50.13</v>
      </c>
      <c r="D194" s="3" t="str">
        <f>IF(B194="","",VLOOKUP(B194,Register!$A$1:$G$351,2,FALSE)&amp;" "&amp;VLOOKUP(B194,Register!$A$1:$G$351,3,FALSE))</f>
        <v>Roland Dixon</v>
      </c>
      <c r="E194" s="3" t="str">
        <f>IF(ISBLANK(B194),"",VLOOKUP(B194,Register!$A$1:$G$351,4,FALSE))</f>
        <v>Unattached</v>
      </c>
      <c r="F194" s="5" t="str">
        <f>IF(ISBLANK(B194),"",VLOOKUP(B194,Register!$A$1:$G$351,5,FALSE))</f>
        <v>MS</v>
      </c>
      <c r="G194" s="3">
        <f>IF($F194&lt;&gt;"",COUNTIF($F$2:$F194,$F194),"")</f>
        <v>35</v>
      </c>
      <c r="H194" s="3">
        <f>IF(X194="","",COUNTIF($X$1:$X194,X194))</f>
        <v>102</v>
      </c>
      <c r="I194" s="3" t="str">
        <f>IF(AND(E194&lt;&gt;"Unattached",E194&lt;&gt;""),COUNTIF($E$1:$E194,$E194),"")</f>
        <v/>
      </c>
      <c r="K194" s="10">
        <f>IF(AND(X194="M",H194&lt;4,NOT(F194="M15")),MAX(K$2:K193)+1,IF($F194="MS",MAX(K$2:K193)+1,""))</f>
        <v>36</v>
      </c>
      <c r="L194" s="10" t="str">
        <f>IF(AND($F194="M40",K194=""),MAX(L$2:L193)+1,"")</f>
        <v/>
      </c>
      <c r="M194" s="10" t="str">
        <f>IF(AND($F194="M50",K194=""),MAX(M$2:M193)+1,"")</f>
        <v/>
      </c>
      <c r="N194" s="10" t="str">
        <f>IF(AND($F194="M60",K194=""),MAX(N$2:N193)+1,"")</f>
        <v/>
      </c>
      <c r="O194" s="10" t="str">
        <f>IF(AND($F194="M70",K194=""),MAX(O$2:O193)+1,"")</f>
        <v/>
      </c>
      <c r="P194" s="10" t="str">
        <f>IF(AND(X194="F",H194&lt;4,NOT(F194="W15")),MAX(P$2:P193)+1,IF($F194="WS",MAX(P$2:P193)+1,""))</f>
        <v/>
      </c>
      <c r="Q194" s="10" t="str">
        <f>IF(AND($F194="W40",P194=""),MAX(Q$2:Q193)+1,"")</f>
        <v/>
      </c>
      <c r="R194" s="10" t="str">
        <f>IF(AND($F194="W50",P194=""),MAX(R$2:R193)+1,"")</f>
        <v/>
      </c>
      <c r="S194" s="10" t="str">
        <f>IF(AND($F194="W60",P194=""),MAX(S$2:S193)+1,"")</f>
        <v/>
      </c>
      <c r="T194" s="10" t="str">
        <f>IF(AND($F194="W70",P194=""),MAX(T$2:T193)+1,"")</f>
        <v/>
      </c>
      <c r="U194" s="10" t="str">
        <f>IF($F194="M15",MAX(U$2:U193)+1,"")</f>
        <v/>
      </c>
      <c r="V194" s="10" t="str">
        <f>IF($F194="W15",MAX(V$2:V193)+1,"")</f>
        <v/>
      </c>
      <c r="X194" s="11" t="str">
        <f>IF(ISBLANK(B194),"",VLOOKUP(B194,Register!$A$1:$G$351,6,FALSE))</f>
        <v>M</v>
      </c>
    </row>
    <row r="195" spans="1:24" ht="12">
      <c r="A195" s="3">
        <f t="shared" si="3"/>
        <v>194</v>
      </c>
      <c r="B195" s="3">
        <v>325</v>
      </c>
      <c r="C195" s="27">
        <v>50.15</v>
      </c>
      <c r="D195" s="3" t="str">
        <f>IF(B195="","",VLOOKUP(B195,Register!$A$1:$G$351,2,FALSE)&amp;" "&amp;VLOOKUP(B195,Register!$A$1:$G$351,3,FALSE))</f>
        <v>Claire Davies</v>
      </c>
      <c r="E195" s="3" t="str">
        <f>IF(ISBLANK(B195),"",VLOOKUP(B195,Register!$A$1:$G$351,4,FALSE))</f>
        <v>Unattached</v>
      </c>
      <c r="F195" s="5" t="str">
        <f>IF(ISBLANK(B195),"",VLOOKUP(B195,Register!$A$1:$G$351,5,FALSE))</f>
        <v>WS</v>
      </c>
      <c r="G195" s="3">
        <f>IF($F195&lt;&gt;"",COUNTIF($F$2:$F195,$F195),"")</f>
        <v>47</v>
      </c>
      <c r="H195" s="3">
        <f>IF(X195="","",COUNTIF($X$1:$X195,X195))</f>
        <v>92</v>
      </c>
      <c r="I195" s="3" t="str">
        <f>IF(AND(E195&lt;&gt;"Unattached",E195&lt;&gt;""),COUNTIF($E$1:$E195,$E195),"")</f>
        <v/>
      </c>
      <c r="K195" s="10" t="str">
        <f>IF(AND(X195="M",H195&lt;4,NOT(F195="M15")),MAX(K$2:K194)+1,IF($F195="MS",MAX(K$2:K194)+1,""))</f>
        <v/>
      </c>
      <c r="L195" s="10" t="str">
        <f>IF(AND($F195="M40",K195=""),MAX(L$2:L194)+1,"")</f>
        <v/>
      </c>
      <c r="M195" s="10" t="str">
        <f>IF(AND($F195="M50",K195=""),MAX(M$2:M194)+1,"")</f>
        <v/>
      </c>
      <c r="N195" s="10" t="str">
        <f>IF(AND($F195="M60",K195=""),MAX(N$2:N194)+1,"")</f>
        <v/>
      </c>
      <c r="O195" s="10" t="str">
        <f>IF(AND($F195="M70",K195=""),MAX(O$2:O194)+1,"")</f>
        <v/>
      </c>
      <c r="P195" s="10">
        <f>IF(AND(X195="F",H195&lt;4,NOT(F195="W15")),MAX(P$2:P194)+1,IF($F195="WS",MAX(P$2:P194)+1,""))</f>
        <v>47</v>
      </c>
      <c r="Q195" s="10" t="str">
        <f>IF(AND($F195="W40",P195=""),MAX(Q$2:Q194)+1,"")</f>
        <v/>
      </c>
      <c r="R195" s="10" t="str">
        <f>IF(AND($F195="W50",P195=""),MAX(R$2:R194)+1,"")</f>
        <v/>
      </c>
      <c r="S195" s="10" t="str">
        <f>IF(AND($F195="W60",P195=""),MAX(S$2:S194)+1,"")</f>
        <v/>
      </c>
      <c r="T195" s="10" t="str">
        <f>IF(AND($F195="W70",P195=""),MAX(T$2:T194)+1,"")</f>
        <v/>
      </c>
      <c r="U195" s="10" t="str">
        <f>IF($F195="M15",MAX(U$2:U194)+1,"")</f>
        <v/>
      </c>
      <c r="V195" s="10" t="str">
        <f>IF($F195="W15",MAX(V$2:V194)+1,"")</f>
        <v/>
      </c>
      <c r="X195" s="11" t="str">
        <f>IF(ISBLANK(B195),"",VLOOKUP(B195,Register!$A$1:$G$351,6,FALSE))</f>
        <v>F</v>
      </c>
    </row>
    <row r="196" spans="1:24" ht="12">
      <c r="A196" s="3">
        <f t="shared" si="3"/>
        <v>195</v>
      </c>
      <c r="B196" s="3">
        <v>241</v>
      </c>
      <c r="C196" s="27">
        <v>50.23</v>
      </c>
      <c r="D196" s="3" t="str">
        <f>IF(B196="","",VLOOKUP(B196,Register!$A$1:$G$351,2,FALSE)&amp;" "&amp;VLOOKUP(B196,Register!$A$1:$G$351,3,FALSE))</f>
        <v>Isabel Gardner</v>
      </c>
      <c r="E196" s="3" t="str">
        <f>IF(ISBLANK(B196),"",VLOOKUP(B196,Register!$A$1:$G$351,4,FALSE))</f>
        <v>Pompey Joggers</v>
      </c>
      <c r="F196" s="5" t="str">
        <f>IF(ISBLANK(B196),"",VLOOKUP(B196,Register!$A$1:$G$351,5,FALSE))</f>
        <v>W50</v>
      </c>
      <c r="G196" s="3">
        <f>IF($F196&lt;&gt;"",COUNTIF($F$2:$F196,$F196),"")</f>
        <v>18</v>
      </c>
      <c r="H196" s="3">
        <f>IF(X196="","",COUNTIF($X$1:$X196,X196))</f>
        <v>93</v>
      </c>
      <c r="I196" s="3">
        <f>IF(AND(E196&lt;&gt;"Unattached",E196&lt;&gt;""),COUNTIF($E$1:$E196,$E196),"")</f>
        <v>12</v>
      </c>
      <c r="K196" s="10" t="str">
        <f>IF(AND(X196="M",H196&lt;4,NOT(F196="M15")),MAX(K$2:K195)+1,IF($F196="MS",MAX(K$2:K195)+1,""))</f>
        <v/>
      </c>
      <c r="L196" s="10" t="str">
        <f>IF(AND($F196="M40",K196=""),MAX(L$2:L195)+1,"")</f>
        <v/>
      </c>
      <c r="M196" s="10" t="str">
        <f>IF(AND($F196="M50",K196=""),MAX(M$2:M195)+1,"")</f>
        <v/>
      </c>
      <c r="N196" s="10" t="str">
        <f>IF(AND($F196="M60",K196=""),MAX(N$2:N195)+1,"")</f>
        <v/>
      </c>
      <c r="O196" s="10" t="str">
        <f>IF(AND($F196="M70",K196=""),MAX(O$2:O195)+1,"")</f>
        <v/>
      </c>
      <c r="P196" s="10" t="str">
        <f>IF(AND(X196="F",H196&lt;4,NOT(F196="W15")),MAX(P$2:P195)+1,IF($F196="WS",MAX(P$2:P195)+1,""))</f>
        <v/>
      </c>
      <c r="Q196" s="10" t="str">
        <f>IF(AND($F196="W40",P196=""),MAX(Q$2:Q195)+1,"")</f>
        <v/>
      </c>
      <c r="R196" s="10">
        <f>IF(AND($F196="W50",P196=""),MAX(R$2:R195)+1,"")</f>
        <v>18</v>
      </c>
      <c r="S196" s="10" t="str">
        <f>IF(AND($F196="W60",P196=""),MAX(S$2:S195)+1,"")</f>
        <v/>
      </c>
      <c r="T196" s="10" t="str">
        <f>IF(AND($F196="W70",P196=""),MAX(T$2:T195)+1,"")</f>
        <v/>
      </c>
      <c r="U196" s="10" t="str">
        <f>IF($F196="M15",MAX(U$2:U195)+1,"")</f>
        <v/>
      </c>
      <c r="V196" s="10" t="str">
        <f>IF($F196="W15",MAX(V$2:V195)+1,"")</f>
        <v/>
      </c>
      <c r="X196" s="11" t="str">
        <f>IF(ISBLANK(B196),"",VLOOKUP(B196,Register!$A$1:$G$351,6,FALSE))</f>
        <v>F</v>
      </c>
    </row>
    <row r="197" spans="1:24" ht="12">
      <c r="A197" s="3">
        <f t="shared" si="3"/>
        <v>196</v>
      </c>
      <c r="B197" s="3">
        <v>34</v>
      </c>
      <c r="C197" s="27">
        <v>50.3</v>
      </c>
      <c r="D197" s="3" t="str">
        <f>IF(B197="","",VLOOKUP(B197,Register!$A$1:$G$351,2,FALSE)&amp;" "&amp;VLOOKUP(B197,Register!$A$1:$G$351,3,FALSE))</f>
        <v>Raman Sanga</v>
      </c>
      <c r="E197" s="3" t="str">
        <f>IF(ISBLANK(B197),"",VLOOKUP(B197,Register!$A$1:$G$351,4,FALSE))</f>
        <v>Victory AC</v>
      </c>
      <c r="F197" s="5" t="str">
        <f>IF(ISBLANK(B197),"",VLOOKUP(B197,Register!$A$1:$G$351,5,FALSE))</f>
        <v>W60</v>
      </c>
      <c r="G197" s="3">
        <f>IF($F197&lt;&gt;"",COUNTIF($F$2:$F197,$F197),"")</f>
        <v>3</v>
      </c>
      <c r="H197" s="3">
        <f>IF(X197="","",COUNTIF($X$1:$X197,X197))</f>
        <v>94</v>
      </c>
      <c r="I197" s="3">
        <f>IF(AND(E197&lt;&gt;"Unattached",E197&lt;&gt;""),COUNTIF($E$1:$E197,$E197),"")</f>
        <v>23</v>
      </c>
      <c r="K197" s="10" t="str">
        <f>IF(AND(X197="M",H197&lt;4,NOT(F197="M15")),MAX(K$2:K196)+1,IF($F197="MS",MAX(K$2:K196)+1,""))</f>
        <v/>
      </c>
      <c r="L197" s="10" t="str">
        <f>IF(AND($F197="M40",K197=""),MAX(L$2:L196)+1,"")</f>
        <v/>
      </c>
      <c r="M197" s="10" t="str">
        <f>IF(AND($F197="M50",K197=""),MAX(M$2:M196)+1,"")</f>
        <v/>
      </c>
      <c r="N197" s="10" t="str">
        <f>IF(AND($F197="M60",K197=""),MAX(N$2:N196)+1,"")</f>
        <v/>
      </c>
      <c r="O197" s="10" t="str">
        <f>IF(AND($F197="M70",K197=""),MAX(O$2:O196)+1,"")</f>
        <v/>
      </c>
      <c r="P197" s="10" t="str">
        <f>IF(AND(X197="F",H197&lt;4,NOT(F197="W15")),MAX(P$2:P196)+1,IF($F197="WS",MAX(P$2:P196)+1,""))</f>
        <v/>
      </c>
      <c r="Q197" s="10" t="str">
        <f>IF(AND($F197="W40",P197=""),MAX(Q$2:Q196)+1,"")</f>
        <v/>
      </c>
      <c r="R197" s="10" t="str">
        <f>IF(AND($F197="W50",P197=""),MAX(R$2:R196)+1,"")</f>
        <v/>
      </c>
      <c r="S197" s="10">
        <f>IF(AND($F197="W60",P197=""),MAX(S$2:S196)+1,"")</f>
        <v>3</v>
      </c>
      <c r="T197" s="10" t="str">
        <f>IF(AND($F197="W70",P197=""),MAX(T$2:T196)+1,"")</f>
        <v/>
      </c>
      <c r="U197" s="10" t="str">
        <f>IF($F197="M15",MAX(U$2:U196)+1,"")</f>
        <v/>
      </c>
      <c r="V197" s="10" t="str">
        <f>IF($F197="W15",MAX(V$2:V196)+1,"")</f>
        <v/>
      </c>
      <c r="X197" s="11" t="str">
        <f>IF(ISBLANK(B197),"",VLOOKUP(B197,Register!$A$1:$G$351,6,FALSE))</f>
        <v>F</v>
      </c>
    </row>
    <row r="198" spans="1:24" ht="12">
      <c r="A198" s="3">
        <f t="shared" si="3"/>
        <v>197</v>
      </c>
      <c r="B198" s="3">
        <v>46</v>
      </c>
      <c r="C198" s="27">
        <v>50.42</v>
      </c>
      <c r="D198" s="3" t="str">
        <f>IF(B198="","",VLOOKUP(B198,Register!$A$1:$G$351,2,FALSE)&amp;" "&amp;VLOOKUP(B198,Register!$A$1:$G$351,3,FALSE))</f>
        <v>Steve Barker</v>
      </c>
      <c r="E198" s="3" t="str">
        <f>IF(ISBLANK(B198),"",VLOOKUP(B198,Register!$A$1:$G$351,4,FALSE))</f>
        <v>Unattached</v>
      </c>
      <c r="F198" s="5" t="str">
        <f>IF(ISBLANK(B198),"",VLOOKUP(B198,Register!$A$1:$G$351,5,FALSE))</f>
        <v>M50</v>
      </c>
      <c r="G198" s="3">
        <f>IF($F198&lt;&gt;"",COUNTIF($F$2:$F198,$F198),"")</f>
        <v>24</v>
      </c>
      <c r="H198" s="3">
        <f>IF(X198="","",COUNTIF($X$1:$X198,X198))</f>
        <v>103</v>
      </c>
      <c r="I198" s="3" t="str">
        <f>IF(AND(E198&lt;&gt;"Unattached",E198&lt;&gt;""),COUNTIF($E$1:$E198,$E198),"")</f>
        <v/>
      </c>
      <c r="K198" s="10" t="str">
        <f>IF(AND(X198="M",H198&lt;4,NOT(F198="M15")),MAX(K$2:K197)+1,IF($F198="MS",MAX(K$2:K197)+1,""))</f>
        <v/>
      </c>
      <c r="L198" s="10" t="str">
        <f>IF(AND($F198="M40",K198=""),MAX(L$2:L197)+1,"")</f>
        <v/>
      </c>
      <c r="M198" s="10">
        <f>IF(AND($F198="M50",K198=""),MAX(M$2:M197)+1,"")</f>
        <v>24</v>
      </c>
      <c r="N198" s="10" t="str">
        <f>IF(AND($F198="M60",K198=""),MAX(N$2:N197)+1,"")</f>
        <v/>
      </c>
      <c r="O198" s="10" t="str">
        <f>IF(AND($F198="M70",K198=""),MAX(O$2:O197)+1,"")</f>
        <v/>
      </c>
      <c r="P198" s="10" t="str">
        <f>IF(AND(X198="F",H198&lt;4,NOT(F198="W15")),MAX(P$2:P197)+1,IF($F198="WS",MAX(P$2:P197)+1,""))</f>
        <v/>
      </c>
      <c r="Q198" s="10" t="str">
        <f>IF(AND($F198="W40",P198=""),MAX(Q$2:Q197)+1,"")</f>
        <v/>
      </c>
      <c r="R198" s="10" t="str">
        <f>IF(AND($F198="W50",P198=""),MAX(R$2:R197)+1,"")</f>
        <v/>
      </c>
      <c r="S198" s="10" t="str">
        <f>IF(AND($F198="W60",P198=""),MAX(S$2:S197)+1,"")</f>
        <v/>
      </c>
      <c r="T198" s="10" t="str">
        <f>IF(AND($F198="W70",P198=""),MAX(T$2:T197)+1,"")</f>
        <v/>
      </c>
      <c r="U198" s="10" t="str">
        <f>IF($F198="M15",MAX(U$2:U197)+1,"")</f>
        <v/>
      </c>
      <c r="V198" s="10" t="str">
        <f>IF($F198="W15",MAX(V$2:V197)+1,"")</f>
        <v/>
      </c>
      <c r="X198" s="11" t="str">
        <f>IF(ISBLANK(B198),"",VLOOKUP(B198,Register!$A$1:$G$351,6,FALSE))</f>
        <v>M</v>
      </c>
    </row>
    <row r="199" spans="1:24" ht="12">
      <c r="A199" s="3">
        <f t="shared" si="3"/>
        <v>198</v>
      </c>
      <c r="B199" s="3">
        <v>108</v>
      </c>
      <c r="C199" s="27">
        <v>50.44</v>
      </c>
      <c r="D199" s="3" t="str">
        <f>IF(B199="","",VLOOKUP(B199,Register!$A$1:$G$351,2,FALSE)&amp;" "&amp;VLOOKUP(B199,Register!$A$1:$G$351,3,FALSE))</f>
        <v>Amber Ankinson</v>
      </c>
      <c r="E199" s="3" t="str">
        <f>IF(ISBLANK(B199),"",VLOOKUP(B199,Register!$A$1:$G$351,4,FALSE))</f>
        <v>Victory AC</v>
      </c>
      <c r="F199" s="5" t="str">
        <f>IF(ISBLANK(B199),"",VLOOKUP(B199,Register!$A$1:$G$351,5,FALSE))</f>
        <v>WS</v>
      </c>
      <c r="G199" s="3">
        <f>IF($F199&lt;&gt;"",COUNTIF($F$2:$F199,$F199),"")</f>
        <v>48</v>
      </c>
      <c r="H199" s="3">
        <f>IF(X199="","",COUNTIF($X$1:$X199,X199))</f>
        <v>95</v>
      </c>
      <c r="I199" s="3">
        <f>IF(AND(E199&lt;&gt;"Unattached",E199&lt;&gt;""),COUNTIF($E$1:$E199,$E199),"")</f>
        <v>24</v>
      </c>
      <c r="K199" s="10" t="str">
        <f>IF(AND(X199="M",H199&lt;4,NOT(F199="M15")),MAX(K$2:K198)+1,IF($F199="MS",MAX(K$2:K198)+1,""))</f>
        <v/>
      </c>
      <c r="L199" s="10" t="str">
        <f>IF(AND($F199="M40",K199=""),MAX(L$2:L198)+1,"")</f>
        <v/>
      </c>
      <c r="M199" s="10" t="str">
        <f>IF(AND($F199="M50",K199=""),MAX(M$2:M198)+1,"")</f>
        <v/>
      </c>
      <c r="N199" s="10" t="str">
        <f>IF(AND($F199="M60",K199=""),MAX(N$2:N198)+1,"")</f>
        <v/>
      </c>
      <c r="O199" s="10" t="str">
        <f>IF(AND($F199="M70",K199=""),MAX(O$2:O198)+1,"")</f>
        <v/>
      </c>
      <c r="P199" s="10">
        <f>IF(AND(X199="F",H199&lt;4,NOT(F199="W15")),MAX(P$2:P198)+1,IF($F199="WS",MAX(P$2:P198)+1,""))</f>
        <v>48</v>
      </c>
      <c r="Q199" s="10" t="str">
        <f>IF(AND($F199="W40",P199=""),MAX(Q$2:Q198)+1,"")</f>
        <v/>
      </c>
      <c r="R199" s="10" t="str">
        <f>IF(AND($F199="W50",P199=""),MAX(R$2:R198)+1,"")</f>
        <v/>
      </c>
      <c r="S199" s="10" t="str">
        <f>IF(AND($F199="W60",P199=""),MAX(S$2:S198)+1,"")</f>
        <v/>
      </c>
      <c r="T199" s="10" t="str">
        <f>IF(AND($F199="W70",P199=""),MAX(T$2:T198)+1,"")</f>
        <v/>
      </c>
      <c r="U199" s="10" t="str">
        <f>IF($F199="M15",MAX(U$2:U198)+1,"")</f>
        <v/>
      </c>
      <c r="V199" s="10" t="str">
        <f>IF($F199="W15",MAX(V$2:V198)+1,"")</f>
        <v/>
      </c>
      <c r="X199" s="11" t="str">
        <f>IF(ISBLANK(B199),"",VLOOKUP(B199,Register!$A$1:$G$351,6,FALSE))</f>
        <v>F</v>
      </c>
    </row>
    <row r="200" spans="1:24" ht="12">
      <c r="A200" s="3">
        <f t="shared" si="3"/>
        <v>199</v>
      </c>
      <c r="B200" s="3">
        <v>225</v>
      </c>
      <c r="C200" s="27">
        <v>50.47</v>
      </c>
      <c r="D200" s="3" t="str">
        <f>IF(B200="","",VLOOKUP(B200,Register!$A$1:$G$351,2,FALSE)&amp;" "&amp;VLOOKUP(B200,Register!$A$1:$G$351,3,FALSE))</f>
        <v>Andrew Luker</v>
      </c>
      <c r="E200" s="3" t="str">
        <f>IF(ISBLANK(B200),"",VLOOKUP(B200,Register!$A$1:$G$351,4,FALSE))</f>
        <v>Unattached</v>
      </c>
      <c r="F200" s="5" t="str">
        <f>IF(ISBLANK(B200),"",VLOOKUP(B200,Register!$A$1:$G$351,5,FALSE))</f>
        <v>MS</v>
      </c>
      <c r="G200" s="3">
        <f>IF($F200&lt;&gt;"",COUNTIF($F$2:$F200,$F200),"")</f>
        <v>36</v>
      </c>
      <c r="H200" s="3">
        <f>IF(X200="","",COUNTIF($X$1:$X200,X200))</f>
        <v>104</v>
      </c>
      <c r="I200" s="3" t="str">
        <f>IF(AND(E200&lt;&gt;"Unattached",E200&lt;&gt;""),COUNTIF($E$1:$E200,$E200),"")</f>
        <v/>
      </c>
      <c r="K200" s="10">
        <f>IF(AND(X200="M",H200&lt;4,NOT(F200="M15")),MAX(K$2:K199)+1,IF($F200="MS",MAX(K$2:K199)+1,""))</f>
        <v>37</v>
      </c>
      <c r="L200" s="10" t="str">
        <f>IF(AND($F200="M40",K200=""),MAX(L$2:L199)+1,"")</f>
        <v/>
      </c>
      <c r="M200" s="10" t="str">
        <f>IF(AND($F200="M50",K200=""),MAX(M$2:M199)+1,"")</f>
        <v/>
      </c>
      <c r="N200" s="10" t="str">
        <f>IF(AND($F200="M60",K200=""),MAX(N$2:N199)+1,"")</f>
        <v/>
      </c>
      <c r="O200" s="10" t="str">
        <f>IF(AND($F200="M70",K200=""),MAX(O$2:O199)+1,"")</f>
        <v/>
      </c>
      <c r="P200" s="10" t="str">
        <f>IF(AND(X200="F",H200&lt;4,NOT(F200="W15")),MAX(P$2:P199)+1,IF($F200="WS",MAX(P$2:P199)+1,""))</f>
        <v/>
      </c>
      <c r="Q200" s="10" t="str">
        <f>IF(AND($F200="W40",P200=""),MAX(Q$2:Q199)+1,"")</f>
        <v/>
      </c>
      <c r="R200" s="10" t="str">
        <f>IF(AND($F200="W50",P200=""),MAX(R$2:R199)+1,"")</f>
        <v/>
      </c>
      <c r="S200" s="10" t="str">
        <f>IF(AND($F200="W60",P200=""),MAX(S$2:S199)+1,"")</f>
        <v/>
      </c>
      <c r="T200" s="10" t="str">
        <f>IF(AND($F200="W70",P200=""),MAX(T$2:T199)+1,"")</f>
        <v/>
      </c>
      <c r="U200" s="10" t="str">
        <f>IF($F200="M15",MAX(U$2:U199)+1,"")</f>
        <v/>
      </c>
      <c r="V200" s="10" t="str">
        <f>IF($F200="W15",MAX(V$2:V199)+1,"")</f>
        <v/>
      </c>
      <c r="X200" s="11" t="str">
        <f>IF(ISBLANK(B200),"",VLOOKUP(B200,Register!$A$1:$G$351,6,FALSE))</f>
        <v>M</v>
      </c>
    </row>
    <row r="201" spans="1:24" ht="12">
      <c r="A201" s="3">
        <f t="shared" si="3"/>
        <v>200</v>
      </c>
      <c r="B201" s="3">
        <v>184</v>
      </c>
      <c r="C201" s="27">
        <v>50.53</v>
      </c>
      <c r="D201" s="3" t="str">
        <f>IF(B201="","",VLOOKUP(B201,Register!$A$1:$G$351,2,FALSE)&amp;" "&amp;VLOOKUP(B201,Register!$A$1:$G$351,3,FALSE))</f>
        <v>Andrea Berogna</v>
      </c>
      <c r="E201" s="3" t="str">
        <f>IF(ISBLANK(B201),"",VLOOKUP(B201,Register!$A$1:$G$351,4,FALSE))</f>
        <v>Denmead Striders</v>
      </c>
      <c r="F201" s="5" t="str">
        <f>IF(ISBLANK(B201),"",VLOOKUP(B201,Register!$A$1:$G$351,5,FALSE))</f>
        <v>W40</v>
      </c>
      <c r="G201" s="3">
        <f>IF($F201&lt;&gt;"",COUNTIF($F$2:$F201,$F201),"")</f>
        <v>26</v>
      </c>
      <c r="H201" s="3">
        <f>IF(X201="","",COUNTIF($X$1:$X201,X201))</f>
        <v>96</v>
      </c>
      <c r="I201" s="3">
        <f>IF(AND(E201&lt;&gt;"Unattached",E201&lt;&gt;""),COUNTIF($E$1:$E201,$E201),"")</f>
        <v>22</v>
      </c>
      <c r="K201" s="10" t="str">
        <f>IF(AND(X201="M",H201&lt;4,NOT(F201="M15")),MAX(K$2:K200)+1,IF($F201="MS",MAX(K$2:K200)+1,""))</f>
        <v/>
      </c>
      <c r="L201" s="10" t="str">
        <f>IF(AND($F201="M40",K201=""),MAX(L$2:L200)+1,"")</f>
        <v/>
      </c>
      <c r="M201" s="10" t="str">
        <f>IF(AND($F201="M50",K201=""),MAX(M$2:M200)+1,"")</f>
        <v/>
      </c>
      <c r="N201" s="10" t="str">
        <f>IF(AND($F201="M60",K201=""),MAX(N$2:N200)+1,"")</f>
        <v/>
      </c>
      <c r="O201" s="10" t="str">
        <f>IF(AND($F201="M70",K201=""),MAX(O$2:O200)+1,"")</f>
        <v/>
      </c>
      <c r="P201" s="10" t="str">
        <f>IF(AND(X201="F",H201&lt;4,NOT(F201="W15")),MAX(P$2:P200)+1,IF($F201="WS",MAX(P$2:P200)+1,""))</f>
        <v/>
      </c>
      <c r="Q201" s="10">
        <f>IF(AND($F201="W40",P201=""),MAX(Q$2:Q200)+1,"")</f>
        <v>26</v>
      </c>
      <c r="R201" s="10" t="str">
        <f>IF(AND($F201="W50",P201=""),MAX(R$2:R200)+1,"")</f>
        <v/>
      </c>
      <c r="S201" s="10" t="str">
        <f>IF(AND($F201="W60",P201=""),MAX(S$2:S200)+1,"")</f>
        <v/>
      </c>
      <c r="T201" s="10" t="str">
        <f>IF(AND($F201="W70",P201=""),MAX(T$2:T200)+1,"")</f>
        <v/>
      </c>
      <c r="U201" s="10" t="str">
        <f>IF($F201="M15",MAX(U$2:U200)+1,"")</f>
        <v/>
      </c>
      <c r="V201" s="10" t="str">
        <f>IF($F201="W15",MAX(V$2:V200)+1,"")</f>
        <v/>
      </c>
      <c r="X201" s="11" t="str">
        <f>IF(ISBLANK(B201),"",VLOOKUP(B201,Register!$A$1:$G$351,6,FALSE))</f>
        <v>F</v>
      </c>
    </row>
    <row r="202" spans="1:24" ht="12">
      <c r="A202" s="3">
        <f t="shared" si="3"/>
        <v>201</v>
      </c>
      <c r="B202" s="3">
        <v>130</v>
      </c>
      <c r="C202" s="27">
        <v>50.55</v>
      </c>
      <c r="D202" s="3" t="str">
        <f>IF(B202="","",VLOOKUP(B202,Register!$A$1:$G$351,2,FALSE)&amp;" "&amp;VLOOKUP(B202,Register!$A$1:$G$351,3,FALSE))</f>
        <v>Esme Webber</v>
      </c>
      <c r="E202" s="3" t="str">
        <f>IF(ISBLANK(B202),"",VLOOKUP(B202,Register!$A$1:$G$351,4,FALSE))</f>
        <v>Unattached</v>
      </c>
      <c r="F202" s="5" t="str">
        <f>IF(ISBLANK(B202),"",VLOOKUP(B202,Register!$A$1:$G$351,5,FALSE))</f>
        <v>WS</v>
      </c>
      <c r="G202" s="3">
        <f>IF($F202&lt;&gt;"",COUNTIF($F$2:$F202,$F202),"")</f>
        <v>49</v>
      </c>
      <c r="H202" s="3">
        <f>IF(X202="","",COUNTIF($X$1:$X202,X202))</f>
        <v>97</v>
      </c>
      <c r="I202" s="3" t="str">
        <f>IF(AND(E202&lt;&gt;"Unattached",E202&lt;&gt;""),COUNTIF($E$1:$E202,$E202),"")</f>
        <v/>
      </c>
      <c r="K202" s="10" t="str">
        <f>IF(AND(X202="M",H202&lt;4,NOT(F202="M15")),MAX(K$2:K201)+1,IF($F202="MS",MAX(K$2:K201)+1,""))</f>
        <v/>
      </c>
      <c r="L202" s="10" t="str">
        <f>IF(AND($F202="M40",K202=""),MAX(L$2:L201)+1,"")</f>
        <v/>
      </c>
      <c r="M202" s="10" t="str">
        <f>IF(AND($F202="M50",K202=""),MAX(M$2:M201)+1,"")</f>
        <v/>
      </c>
      <c r="N202" s="10" t="str">
        <f>IF(AND($F202="M60",K202=""),MAX(N$2:N201)+1,"")</f>
        <v/>
      </c>
      <c r="O202" s="10" t="str">
        <f>IF(AND($F202="M70",K202=""),MAX(O$2:O201)+1,"")</f>
        <v/>
      </c>
      <c r="P202" s="10">
        <f>IF(AND(X202="F",H202&lt;4,NOT(F202="W15")),MAX(P$2:P201)+1,IF($F202="WS",MAX(P$2:P201)+1,""))</f>
        <v>49</v>
      </c>
      <c r="Q202" s="10" t="str">
        <f>IF(AND($F202="W40",P202=""),MAX(Q$2:Q201)+1,"")</f>
        <v/>
      </c>
      <c r="R202" s="10" t="str">
        <f>IF(AND($F202="W50",P202=""),MAX(R$2:R201)+1,"")</f>
        <v/>
      </c>
      <c r="S202" s="10" t="str">
        <f>IF(AND($F202="W60",P202=""),MAX(S$2:S201)+1,"")</f>
        <v/>
      </c>
      <c r="T202" s="10" t="str">
        <f>IF(AND($F202="W70",P202=""),MAX(T$2:T201)+1,"")</f>
        <v/>
      </c>
      <c r="U202" s="10" t="str">
        <f>IF($F202="M15",MAX(U$2:U201)+1,"")</f>
        <v/>
      </c>
      <c r="V202" s="10" t="str">
        <f>IF($F202="W15",MAX(V$2:V201)+1,"")</f>
        <v/>
      </c>
      <c r="X202" s="11" t="str">
        <f>IF(ISBLANK(B202),"",VLOOKUP(B202,Register!$A$1:$G$351,6,FALSE))</f>
        <v>F</v>
      </c>
    </row>
    <row r="203" spans="1:24" ht="12">
      <c r="A203" s="3">
        <f t="shared" si="3"/>
        <v>202</v>
      </c>
      <c r="B203" s="3">
        <v>81</v>
      </c>
      <c r="C203" s="27">
        <v>50.59</v>
      </c>
      <c r="D203" s="3" t="str">
        <f>IF(B203="","",VLOOKUP(B203,Register!$A$1:$G$351,2,FALSE)&amp;" "&amp;VLOOKUP(B203,Register!$A$1:$G$351,3,FALSE))</f>
        <v>Frances Rose</v>
      </c>
      <c r="E203" s="3" t="str">
        <f>IF(ISBLANK(B203),"",VLOOKUP(B203,Register!$A$1:$G$351,4,FALSE))</f>
        <v>Liss Runners</v>
      </c>
      <c r="F203" s="5" t="str">
        <f>IF(ISBLANK(B203),"",VLOOKUP(B203,Register!$A$1:$G$351,5,FALSE))</f>
        <v>W50</v>
      </c>
      <c r="G203" s="3">
        <f>IF($F203&lt;&gt;"",COUNTIF($F$2:$F203,$F203),"")</f>
        <v>19</v>
      </c>
      <c r="H203" s="3">
        <f>IF(X203="","",COUNTIF($X$1:$X203,X203))</f>
        <v>98</v>
      </c>
      <c r="I203" s="3">
        <f>IF(AND(E203&lt;&gt;"Unattached",E203&lt;&gt;""),COUNTIF($E$1:$E203,$E203),"")</f>
        <v>6</v>
      </c>
      <c r="K203" s="10" t="str">
        <f>IF(AND(X203="M",H203&lt;4,NOT(F203="M15")),MAX(K$2:K202)+1,IF($F203="MS",MAX(K$2:K202)+1,""))</f>
        <v/>
      </c>
      <c r="L203" s="10" t="str">
        <f>IF(AND($F203="M40",K203=""),MAX(L$2:L202)+1,"")</f>
        <v/>
      </c>
      <c r="M203" s="10" t="str">
        <f>IF(AND($F203="M50",K203=""),MAX(M$2:M202)+1,"")</f>
        <v/>
      </c>
      <c r="N203" s="10" t="str">
        <f>IF(AND($F203="M60",K203=""),MAX(N$2:N202)+1,"")</f>
        <v/>
      </c>
      <c r="O203" s="10" t="str">
        <f>IF(AND($F203="M70",K203=""),MAX(O$2:O202)+1,"")</f>
        <v/>
      </c>
      <c r="P203" s="10" t="str">
        <f>IF(AND(X203="F",H203&lt;4,NOT(F203="W15")),MAX(P$2:P202)+1,IF($F203="WS",MAX(P$2:P202)+1,""))</f>
        <v/>
      </c>
      <c r="Q203" s="10" t="str">
        <f>IF(AND($F203="W40",P203=""),MAX(Q$2:Q202)+1,"")</f>
        <v/>
      </c>
      <c r="R203" s="10">
        <f>IF(AND($F203="W50",P203=""),MAX(R$2:R202)+1,"")</f>
        <v>19</v>
      </c>
      <c r="S203" s="10" t="str">
        <f>IF(AND($F203="W60",P203=""),MAX(S$2:S202)+1,"")</f>
        <v/>
      </c>
      <c r="T203" s="10" t="str">
        <f>IF(AND($F203="W70",P203=""),MAX(T$2:T202)+1,"")</f>
        <v/>
      </c>
      <c r="U203" s="10" t="str">
        <f>IF($F203="M15",MAX(U$2:U202)+1,"")</f>
        <v/>
      </c>
      <c r="V203" s="10" t="str">
        <f>IF($F203="W15",MAX(V$2:V202)+1,"")</f>
        <v/>
      </c>
      <c r="X203" s="11" t="str">
        <f>IF(ISBLANK(B203),"",VLOOKUP(B203,Register!$A$1:$G$351,6,FALSE))</f>
        <v>F</v>
      </c>
    </row>
    <row r="204" spans="1:24" ht="12">
      <c r="A204" s="3">
        <f t="shared" si="3"/>
        <v>203</v>
      </c>
      <c r="B204" s="3">
        <v>97</v>
      </c>
      <c r="C204" s="27">
        <v>51.07</v>
      </c>
      <c r="D204" s="3" t="str">
        <f>IF(B204="","",VLOOKUP(B204,Register!$A$1:$G$351,2,FALSE)&amp;" "&amp;VLOOKUP(B204,Register!$A$1:$G$351,3,FALSE))</f>
        <v>Deborah Palmer</v>
      </c>
      <c r="E204" s="3" t="str">
        <f>IF(ISBLANK(B204),"",VLOOKUP(B204,Register!$A$1:$G$351,4,FALSE))</f>
        <v>Unattached</v>
      </c>
      <c r="F204" s="5" t="str">
        <f>IF(ISBLANK(B204),"",VLOOKUP(B204,Register!$A$1:$G$351,5,FALSE))</f>
        <v>W40</v>
      </c>
      <c r="G204" s="3">
        <f>IF($F204&lt;&gt;"",COUNTIF($F$2:$F204,$F204),"")</f>
        <v>27</v>
      </c>
      <c r="H204" s="3">
        <f>IF(X204="","",COUNTIF($X$1:$X204,X204))</f>
        <v>99</v>
      </c>
      <c r="I204" s="3" t="str">
        <f>IF(AND(E204&lt;&gt;"Unattached",E204&lt;&gt;""),COUNTIF($E$1:$E204,$E204),"")</f>
        <v/>
      </c>
      <c r="K204" s="10" t="str">
        <f>IF(AND(X204="M",H204&lt;4,NOT(F204="M15")),MAX(K$2:K203)+1,IF($F204="MS",MAX(K$2:K203)+1,""))</f>
        <v/>
      </c>
      <c r="L204" s="10" t="str">
        <f>IF(AND($F204="M40",K204=""),MAX(L$2:L203)+1,"")</f>
        <v/>
      </c>
      <c r="M204" s="10" t="str">
        <f>IF(AND($F204="M50",K204=""),MAX(M$2:M203)+1,"")</f>
        <v/>
      </c>
      <c r="N204" s="10" t="str">
        <f>IF(AND($F204="M60",K204=""),MAX(N$2:N203)+1,"")</f>
        <v/>
      </c>
      <c r="O204" s="10" t="str">
        <f>IF(AND($F204="M70",K204=""),MAX(O$2:O203)+1,"")</f>
        <v/>
      </c>
      <c r="P204" s="10" t="str">
        <f>IF(AND(X204="F",H204&lt;4,NOT(F204="W15")),MAX(P$2:P203)+1,IF($F204="WS",MAX(P$2:P203)+1,""))</f>
        <v/>
      </c>
      <c r="Q204" s="10">
        <f>IF(AND($F204="W40",P204=""),MAX(Q$2:Q203)+1,"")</f>
        <v>27</v>
      </c>
      <c r="R204" s="10" t="str">
        <f>IF(AND($F204="W50",P204=""),MAX(R$2:R203)+1,"")</f>
        <v/>
      </c>
      <c r="S204" s="10" t="str">
        <f>IF(AND($F204="W60",P204=""),MAX(S$2:S203)+1,"")</f>
        <v/>
      </c>
      <c r="T204" s="10" t="str">
        <f>IF(AND($F204="W70",P204=""),MAX(T$2:T203)+1,"")</f>
        <v/>
      </c>
      <c r="U204" s="10" t="str">
        <f>IF($F204="M15",MAX(U$2:U203)+1,"")</f>
        <v/>
      </c>
      <c r="V204" s="10" t="str">
        <f>IF($F204="W15",MAX(V$2:V203)+1,"")</f>
        <v/>
      </c>
      <c r="X204" s="11" t="str">
        <f>IF(ISBLANK(B204),"",VLOOKUP(B204,Register!$A$1:$G$351,6,FALSE))</f>
        <v>F</v>
      </c>
    </row>
    <row r="205" spans="1:24" ht="12">
      <c r="A205" s="3">
        <f t="shared" si="3"/>
        <v>204</v>
      </c>
      <c r="B205" s="3">
        <v>149</v>
      </c>
      <c r="C205" s="27">
        <v>51.1</v>
      </c>
      <c r="D205" s="3" t="str">
        <f>IF(B205="","",VLOOKUP(B205,Register!$A$1:$G$351,2,FALSE)&amp;" "&amp;VLOOKUP(B205,Register!$A$1:$G$351,3,FALSE))</f>
        <v>Amanda Morby</v>
      </c>
      <c r="E205" s="3" t="str">
        <f>IF(ISBLANK(B205),"",VLOOKUP(B205,Register!$A$1:$G$351,4,FALSE))</f>
        <v>Gosport RR</v>
      </c>
      <c r="F205" s="5" t="str">
        <f>IF(ISBLANK(B205),"",VLOOKUP(B205,Register!$A$1:$G$351,5,FALSE))</f>
        <v>W40</v>
      </c>
      <c r="G205" s="3">
        <f>IF($F205&lt;&gt;"",COUNTIF($F$2:$F205,$F205),"")</f>
        <v>28</v>
      </c>
      <c r="H205" s="3">
        <f>IF(X205="","",COUNTIF($X$1:$X205,X205))</f>
        <v>100</v>
      </c>
      <c r="I205" s="3">
        <f>IF(AND(E205&lt;&gt;"Unattached",E205&lt;&gt;""),COUNTIF($E$1:$E205,$E205),"")</f>
        <v>14</v>
      </c>
      <c r="K205" s="10" t="str">
        <f>IF(AND(X205="M",H205&lt;4,NOT(F205="M15")),MAX(K$2:K204)+1,IF($F205="MS",MAX(K$2:K204)+1,""))</f>
        <v/>
      </c>
      <c r="L205" s="10" t="str">
        <f>IF(AND($F205="M40",K205=""),MAX(L$2:L204)+1,"")</f>
        <v/>
      </c>
      <c r="M205" s="10" t="str">
        <f>IF(AND($F205="M50",K205=""),MAX(M$2:M204)+1,"")</f>
        <v/>
      </c>
      <c r="N205" s="10" t="str">
        <f>IF(AND($F205="M60",K205=""),MAX(N$2:N204)+1,"")</f>
        <v/>
      </c>
      <c r="O205" s="10" t="str">
        <f>IF(AND($F205="M70",K205=""),MAX(O$2:O204)+1,"")</f>
        <v/>
      </c>
      <c r="P205" s="10" t="str">
        <f>IF(AND(X205="F",H205&lt;4,NOT(F205="W15")),MAX(P$2:P204)+1,IF($F205="WS",MAX(P$2:P204)+1,""))</f>
        <v/>
      </c>
      <c r="Q205" s="10">
        <f>IF(AND($F205="W40",P205=""),MAX(Q$2:Q204)+1,"")</f>
        <v>28</v>
      </c>
      <c r="R205" s="10" t="str">
        <f>IF(AND($F205="W50",P205=""),MAX(R$2:R204)+1,"")</f>
        <v/>
      </c>
      <c r="S205" s="10" t="str">
        <f>IF(AND($F205="W60",P205=""),MAX(S$2:S204)+1,"")</f>
        <v/>
      </c>
      <c r="T205" s="10" t="str">
        <f>IF(AND($F205="W70",P205=""),MAX(T$2:T204)+1,"")</f>
        <v/>
      </c>
      <c r="U205" s="10" t="str">
        <f>IF($F205="M15",MAX(U$2:U204)+1,"")</f>
        <v/>
      </c>
      <c r="V205" s="10" t="str">
        <f>IF($F205="W15",MAX(V$2:V204)+1,"")</f>
        <v/>
      </c>
      <c r="X205" s="11" t="str">
        <f>IF(ISBLANK(B205),"",VLOOKUP(B205,Register!$A$1:$G$351,6,FALSE))</f>
        <v>F</v>
      </c>
    </row>
    <row r="206" spans="1:24" ht="12">
      <c r="A206" s="3">
        <f t="shared" si="3"/>
        <v>205</v>
      </c>
      <c r="B206" s="3">
        <v>36</v>
      </c>
      <c r="C206" s="27">
        <v>51.16</v>
      </c>
      <c r="D206" s="3" t="str">
        <f>IF(B206="","",VLOOKUP(B206,Register!$A$1:$G$351,2,FALSE)&amp;" "&amp;VLOOKUP(B206,Register!$A$1:$G$351,3,FALSE))</f>
        <v>Lucy Cowlin</v>
      </c>
      <c r="E206" s="3" t="str">
        <f>IF(ISBLANK(B206),"",VLOOKUP(B206,Register!$A$1:$G$351,4,FALSE))</f>
        <v>Victory AC</v>
      </c>
      <c r="F206" s="5" t="str">
        <f>IF(ISBLANK(B206),"",VLOOKUP(B206,Register!$A$1:$G$351,5,FALSE))</f>
        <v>W40</v>
      </c>
      <c r="G206" s="3">
        <f>IF($F206&lt;&gt;"",COUNTIF($F$2:$F206,$F206),"")</f>
        <v>29</v>
      </c>
      <c r="H206" s="3">
        <f>IF(X206="","",COUNTIF($X$1:$X206,X206))</f>
        <v>101</v>
      </c>
      <c r="I206" s="3">
        <f>IF(AND(E206&lt;&gt;"Unattached",E206&lt;&gt;""),COUNTIF($E$1:$E206,$E206),"")</f>
        <v>25</v>
      </c>
      <c r="K206" s="10" t="str">
        <f>IF(AND(X206="M",H206&lt;4,NOT(F206="M15")),MAX(K$2:K205)+1,IF($F206="MS",MAX(K$2:K205)+1,""))</f>
        <v/>
      </c>
      <c r="L206" s="10" t="str">
        <f>IF(AND($F206="M40",K206=""),MAX(L$2:L205)+1,"")</f>
        <v/>
      </c>
      <c r="M206" s="10" t="str">
        <f>IF(AND($F206="M50",K206=""),MAX(M$2:M205)+1,"")</f>
        <v/>
      </c>
      <c r="N206" s="10" t="str">
        <f>IF(AND($F206="M60",K206=""),MAX(N$2:N205)+1,"")</f>
        <v/>
      </c>
      <c r="O206" s="10" t="str">
        <f>IF(AND($F206="M70",K206=""),MAX(O$2:O205)+1,"")</f>
        <v/>
      </c>
      <c r="P206" s="10" t="str">
        <f>IF(AND(X206="F",H206&lt;4,NOT(F206="W15")),MAX(P$2:P205)+1,IF($F206="WS",MAX(P$2:P205)+1,""))</f>
        <v/>
      </c>
      <c r="Q206" s="10">
        <f>IF(AND($F206="W40",P206=""),MAX(Q$2:Q205)+1,"")</f>
        <v>29</v>
      </c>
      <c r="R206" s="10" t="str">
        <f>IF(AND($F206="W50",P206=""),MAX(R$2:R205)+1,"")</f>
        <v/>
      </c>
      <c r="S206" s="10" t="str">
        <f>IF(AND($F206="W60",P206=""),MAX(S$2:S205)+1,"")</f>
        <v/>
      </c>
      <c r="T206" s="10" t="str">
        <f>IF(AND($F206="W70",P206=""),MAX(T$2:T205)+1,"")</f>
        <v/>
      </c>
      <c r="U206" s="10" t="str">
        <f>IF($F206="M15",MAX(U$2:U205)+1,"")</f>
        <v/>
      </c>
      <c r="V206" s="10" t="str">
        <f>IF($F206="W15",MAX(V$2:V205)+1,"")</f>
        <v/>
      </c>
      <c r="X206" s="11" t="str">
        <f>IF(ISBLANK(B206),"",VLOOKUP(B206,Register!$A$1:$G$351,6,FALSE))</f>
        <v>F</v>
      </c>
    </row>
    <row r="207" spans="1:24" ht="12">
      <c r="A207" s="3">
        <f t="shared" si="3"/>
        <v>206</v>
      </c>
      <c r="B207" s="3">
        <v>91</v>
      </c>
      <c r="C207" s="27">
        <v>51.19</v>
      </c>
      <c r="D207" s="3" t="str">
        <f>IF(B207="","",VLOOKUP(B207,Register!$A$1:$G$351,2,FALSE)&amp;" "&amp;VLOOKUP(B207,Register!$A$1:$G$351,3,FALSE))</f>
        <v>Paul Meades</v>
      </c>
      <c r="E207" s="3" t="str">
        <f>IF(ISBLANK(B207),"",VLOOKUP(B207,Register!$A$1:$G$351,4,FALSE))</f>
        <v>Unattached</v>
      </c>
      <c r="F207" s="5" t="str">
        <f>IF(ISBLANK(B207),"",VLOOKUP(B207,Register!$A$1:$G$351,5,FALSE))</f>
        <v>M50</v>
      </c>
      <c r="G207" s="3">
        <f>IF($F207&lt;&gt;"",COUNTIF($F$2:$F207,$F207),"")</f>
        <v>25</v>
      </c>
      <c r="H207" s="3">
        <f>IF(X207="","",COUNTIF($X$1:$X207,X207))</f>
        <v>105</v>
      </c>
      <c r="I207" s="3" t="str">
        <f>IF(AND(E207&lt;&gt;"Unattached",E207&lt;&gt;""),COUNTIF($E$1:$E207,$E207),"")</f>
        <v/>
      </c>
      <c r="K207" s="10" t="str">
        <f>IF(AND(X207="M",H207&lt;4,NOT(F207="M15")),MAX(K$2:K206)+1,IF($F207="MS",MAX(K$2:K206)+1,""))</f>
        <v/>
      </c>
      <c r="L207" s="10" t="str">
        <f>IF(AND($F207="M40",K207=""),MAX(L$2:L206)+1,"")</f>
        <v/>
      </c>
      <c r="M207" s="10">
        <f>IF(AND($F207="M50",K207=""),MAX(M$2:M206)+1,"")</f>
        <v>25</v>
      </c>
      <c r="N207" s="10" t="str">
        <f>IF(AND($F207="M60",K207=""),MAX(N$2:N206)+1,"")</f>
        <v/>
      </c>
      <c r="O207" s="10" t="str">
        <f>IF(AND($F207="M70",K207=""),MAX(O$2:O206)+1,"")</f>
        <v/>
      </c>
      <c r="P207" s="10" t="str">
        <f>IF(AND(X207="F",H207&lt;4,NOT(F207="W15")),MAX(P$2:P206)+1,IF($F207="WS",MAX(P$2:P206)+1,""))</f>
        <v/>
      </c>
      <c r="Q207" s="10" t="str">
        <f>IF(AND($F207="W40",P207=""),MAX(Q$2:Q206)+1,"")</f>
        <v/>
      </c>
      <c r="R207" s="10" t="str">
        <f>IF(AND($F207="W50",P207=""),MAX(R$2:R206)+1,"")</f>
        <v/>
      </c>
      <c r="S207" s="10" t="str">
        <f>IF(AND($F207="W60",P207=""),MAX(S$2:S206)+1,"")</f>
        <v/>
      </c>
      <c r="T207" s="10" t="str">
        <f>IF(AND($F207="W70",P207=""),MAX(T$2:T206)+1,"")</f>
        <v/>
      </c>
      <c r="U207" s="10" t="str">
        <f>IF($F207="M15",MAX(U$2:U206)+1,"")</f>
        <v/>
      </c>
      <c r="V207" s="10" t="str">
        <f>IF($F207="W15",MAX(V$2:V206)+1,"")</f>
        <v/>
      </c>
      <c r="X207" s="11" t="str">
        <f>IF(ISBLANK(B207),"",VLOOKUP(B207,Register!$A$1:$G$351,6,FALSE))</f>
        <v>M</v>
      </c>
    </row>
    <row r="208" spans="1:24" ht="12">
      <c r="A208" s="3">
        <f t="shared" si="3"/>
        <v>207</v>
      </c>
      <c r="B208" s="3">
        <v>238</v>
      </c>
      <c r="C208" s="27">
        <v>51.22</v>
      </c>
      <c r="D208" s="3" t="str">
        <f>IF(B208="","",VLOOKUP(B208,Register!$A$1:$G$351,2,FALSE)&amp;" "&amp;VLOOKUP(B208,Register!$A$1:$G$351,3,FALSE))</f>
        <v>Simon Williams</v>
      </c>
      <c r="E208" s="3" t="str">
        <f>IF(ISBLANK(B208),"",VLOOKUP(B208,Register!$A$1:$G$351,4,FALSE))</f>
        <v>Unattached</v>
      </c>
      <c r="F208" s="5" t="str">
        <f>IF(ISBLANK(B208),"",VLOOKUP(B208,Register!$A$1:$G$351,5,FALSE))</f>
        <v>M50</v>
      </c>
      <c r="G208" s="3">
        <f>IF($F208&lt;&gt;"",COUNTIF($F$2:$F208,$F208),"")</f>
        <v>26</v>
      </c>
      <c r="H208" s="3">
        <f>IF(X208="","",COUNTIF($X$1:$X208,X208))</f>
        <v>106</v>
      </c>
      <c r="I208" s="3" t="str">
        <f>IF(AND(E208&lt;&gt;"Unattached",E208&lt;&gt;""),COUNTIF($E$1:$E208,$E208),"")</f>
        <v/>
      </c>
      <c r="K208" s="10" t="str">
        <f>IF(AND(X208="M",H208&lt;4,NOT(F208="M15")),MAX(K$2:K207)+1,IF($F208="MS",MAX(K$2:K207)+1,""))</f>
        <v/>
      </c>
      <c r="L208" s="10" t="str">
        <f>IF(AND($F208="M40",K208=""),MAX(L$2:L207)+1,"")</f>
        <v/>
      </c>
      <c r="M208" s="10">
        <f>IF(AND($F208="M50",K208=""),MAX(M$2:M207)+1,"")</f>
        <v>26</v>
      </c>
      <c r="N208" s="10" t="str">
        <f>IF(AND($F208="M60",K208=""),MAX(N$2:N207)+1,"")</f>
        <v/>
      </c>
      <c r="O208" s="10" t="str">
        <f>IF(AND($F208="M70",K208=""),MAX(O$2:O207)+1,"")</f>
        <v/>
      </c>
      <c r="P208" s="10" t="str">
        <f>IF(AND(X208="F",H208&lt;4,NOT(F208="W15")),MAX(P$2:P207)+1,IF($F208="WS",MAX(P$2:P207)+1,""))</f>
        <v/>
      </c>
      <c r="Q208" s="10" t="str">
        <f>IF(AND($F208="W40",P208=""),MAX(Q$2:Q207)+1,"")</f>
        <v/>
      </c>
      <c r="R208" s="10" t="str">
        <f>IF(AND($F208="W50",P208=""),MAX(R$2:R207)+1,"")</f>
        <v/>
      </c>
      <c r="S208" s="10" t="str">
        <f>IF(AND($F208="W60",P208=""),MAX(S$2:S207)+1,"")</f>
        <v/>
      </c>
      <c r="T208" s="10" t="str">
        <f>IF(AND($F208="W70",P208=""),MAX(T$2:T207)+1,"")</f>
        <v/>
      </c>
      <c r="U208" s="10" t="str">
        <f>IF($F208="M15",MAX(U$2:U207)+1,"")</f>
        <v/>
      </c>
      <c r="V208" s="10" t="str">
        <f>IF($F208="W15",MAX(V$2:V207)+1,"")</f>
        <v/>
      </c>
      <c r="X208" s="11" t="str">
        <f>IF(ISBLANK(B208),"",VLOOKUP(B208,Register!$A$1:$G$351,6,FALSE))</f>
        <v>M</v>
      </c>
    </row>
    <row r="209" spans="1:24" ht="12">
      <c r="A209" s="3">
        <f t="shared" si="3"/>
        <v>208</v>
      </c>
      <c r="B209" s="3">
        <v>164</v>
      </c>
      <c r="C209" s="27" t="s">
        <v>554</v>
      </c>
      <c r="D209" s="3" t="str">
        <f>IF(B209="","",VLOOKUP(B209,Register!$A$1:$G$351,2,FALSE)&amp;" "&amp;VLOOKUP(B209,Register!$A$1:$G$351,3,FALSE))</f>
        <v>Carly Butler</v>
      </c>
      <c r="E209" s="3" t="str">
        <f>IF(ISBLANK(B209),"",VLOOKUP(B209,Register!$A$1:$G$351,4,FALSE))</f>
        <v>Unattached</v>
      </c>
      <c r="F209" s="5" t="str">
        <f>IF(ISBLANK(B209),"",VLOOKUP(B209,Register!$A$1:$G$351,5,FALSE))</f>
        <v>WS</v>
      </c>
      <c r="G209" s="3">
        <f>IF($F209&lt;&gt;"",COUNTIF($F$2:$F209,$F209),"")</f>
        <v>50</v>
      </c>
      <c r="H209" s="3">
        <f>IF(X209="","",COUNTIF($X$1:$X209,X209))</f>
        <v>102</v>
      </c>
      <c r="I209" s="3" t="str">
        <f>IF(AND(E209&lt;&gt;"Unattached",E209&lt;&gt;""),COUNTIF($E$1:$E209,$E209),"")</f>
        <v/>
      </c>
      <c r="K209" s="10" t="str">
        <f>IF(AND(X209="M",H209&lt;4,NOT(F209="M15")),MAX(K$2:K208)+1,IF($F209="MS",MAX(K$2:K208)+1,""))</f>
        <v/>
      </c>
      <c r="L209" s="10" t="str">
        <f>IF(AND($F209="M40",K209=""),MAX(L$2:L208)+1,"")</f>
        <v/>
      </c>
      <c r="M209" s="10" t="str">
        <f>IF(AND($F209="M50",K209=""),MAX(M$2:M208)+1,"")</f>
        <v/>
      </c>
      <c r="N209" s="10" t="str">
        <f>IF(AND($F209="M60",K209=""),MAX(N$2:N208)+1,"")</f>
        <v/>
      </c>
      <c r="O209" s="10" t="str">
        <f>IF(AND($F209="M70",K209=""),MAX(O$2:O208)+1,"")</f>
        <v/>
      </c>
      <c r="P209" s="10">
        <f>IF(AND(X209="F",H209&lt;4,NOT(F209="W15")),MAX(P$2:P208)+1,IF($F209="WS",MAX(P$2:P208)+1,""))</f>
        <v>50</v>
      </c>
      <c r="Q209" s="10" t="str">
        <f>IF(AND($F209="W40",P209=""),MAX(Q$2:Q208)+1,"")</f>
        <v/>
      </c>
      <c r="R209" s="10" t="str">
        <f>IF(AND($F209="W50",P209=""),MAX(R$2:R208)+1,"")</f>
        <v/>
      </c>
      <c r="S209" s="10" t="str">
        <f>IF(AND($F209="W60",P209=""),MAX(S$2:S208)+1,"")</f>
        <v/>
      </c>
      <c r="T209" s="10" t="str">
        <f>IF(AND($F209="W70",P209=""),MAX(T$2:T208)+1,"")</f>
        <v/>
      </c>
      <c r="U209" s="10" t="str">
        <f>IF($F209="M15",MAX(U$2:U208)+1,"")</f>
        <v/>
      </c>
      <c r="V209" s="10" t="str">
        <f>IF($F209="W15",MAX(V$2:V208)+1,"")</f>
        <v/>
      </c>
      <c r="X209" s="11" t="str">
        <f>IF(ISBLANK(B209),"",VLOOKUP(B209,Register!$A$1:$G$351,6,FALSE))</f>
        <v>F</v>
      </c>
    </row>
    <row r="210" spans="1:24" ht="12">
      <c r="A210" s="3">
        <f t="shared" si="3"/>
        <v>209</v>
      </c>
      <c r="B210" s="3">
        <v>349</v>
      </c>
      <c r="C210" s="27">
        <v>51.27</v>
      </c>
      <c r="D210" s="3" t="str">
        <f>IF(B210="","",VLOOKUP(B210,Register!$A$1:$G$351,2,FALSE)&amp;" "&amp;VLOOKUP(B210,Register!$A$1:$G$351,3,FALSE))</f>
        <v>Clair Mason</v>
      </c>
      <c r="E210" s="3" t="str">
        <f>IF(ISBLANK(B210),"",VLOOKUP(B210,Register!$A$1:$G$351,4,FALSE))</f>
        <v>Tone Zone</v>
      </c>
      <c r="F210" s="5" t="str">
        <f>IF(ISBLANK(B210),"",VLOOKUP(B210,Register!$A$1:$G$351,5,FALSE))</f>
        <v>WS</v>
      </c>
      <c r="G210" s="3">
        <f>IF($F210&lt;&gt;"",COUNTIF($F$2:$F210,$F210),"")</f>
        <v>51</v>
      </c>
      <c r="H210" s="3">
        <f>IF(X210="","",COUNTIF($X$1:$X210,X210))</f>
        <v>103</v>
      </c>
      <c r="I210" s="3">
        <f>IF(AND(E210&lt;&gt;"Unattached",E210&lt;&gt;""),COUNTIF($E$1:$E210,$E210),"")</f>
        <v>8</v>
      </c>
      <c r="K210" s="10" t="str">
        <f>IF(AND(X210="M",H210&lt;4,NOT(F210="M15")),MAX(K$2:K209)+1,IF($F210="MS",MAX(K$2:K209)+1,""))</f>
        <v/>
      </c>
      <c r="L210" s="10" t="str">
        <f>IF(AND($F210="M40",K210=""),MAX(L$2:L209)+1,"")</f>
        <v/>
      </c>
      <c r="M210" s="10" t="str">
        <f>IF(AND($F210="M50",K210=""),MAX(M$2:M209)+1,"")</f>
        <v/>
      </c>
      <c r="N210" s="10" t="str">
        <f>IF(AND($F210="M60",K210=""),MAX(N$2:N209)+1,"")</f>
        <v/>
      </c>
      <c r="O210" s="10" t="str">
        <f>IF(AND($F210="M70",K210=""),MAX(O$2:O209)+1,"")</f>
        <v/>
      </c>
      <c r="P210" s="10">
        <f>IF(AND(X210="F",H210&lt;4,NOT(F210="W15")),MAX(P$2:P209)+1,IF($F210="WS",MAX(P$2:P209)+1,""))</f>
        <v>51</v>
      </c>
      <c r="Q210" s="10" t="str">
        <f>IF(AND($F210="W40",P210=""),MAX(Q$2:Q209)+1,"")</f>
        <v/>
      </c>
      <c r="R210" s="10" t="str">
        <f>IF(AND($F210="W50",P210=""),MAX(R$2:R209)+1,"")</f>
        <v/>
      </c>
      <c r="S210" s="10" t="str">
        <f>IF(AND($F210="W60",P210=""),MAX(S$2:S209)+1,"")</f>
        <v/>
      </c>
      <c r="T210" s="10" t="str">
        <f>IF(AND($F210="W70",P210=""),MAX(T$2:T209)+1,"")</f>
        <v/>
      </c>
      <c r="U210" s="10" t="str">
        <f>IF($F210="M15",MAX(U$2:U209)+1,"")</f>
        <v/>
      </c>
      <c r="V210" s="10" t="str">
        <f>IF($F210="W15",MAX(V$2:V209)+1,"")</f>
        <v/>
      </c>
      <c r="X210" s="11" t="str">
        <f>IF(ISBLANK(B210),"",VLOOKUP(B210,Register!$A$1:$G$351,6,FALSE))</f>
        <v>F</v>
      </c>
    </row>
    <row r="211" spans="1:24" ht="12">
      <c r="A211" s="3">
        <f t="shared" si="3"/>
        <v>210</v>
      </c>
      <c r="B211" s="3">
        <v>111</v>
      </c>
      <c r="C211" s="27">
        <v>51.32</v>
      </c>
      <c r="D211" s="3" t="str">
        <f>IF(B211="","",VLOOKUP(B211,Register!$A$1:$G$351,2,FALSE)&amp;" "&amp;VLOOKUP(B211,Register!$A$1:$G$351,3,FALSE))</f>
        <v>Wendy Whelan</v>
      </c>
      <c r="E211" s="3" t="str">
        <f>IF(ISBLANK(B211),"",VLOOKUP(B211,Register!$A$1:$G$351,4,FALSE))</f>
        <v>Road Runners</v>
      </c>
      <c r="F211" s="5" t="str">
        <f>IF(ISBLANK(B211),"",VLOOKUP(B211,Register!$A$1:$G$351,5,FALSE))</f>
        <v>W60</v>
      </c>
      <c r="G211" s="3">
        <f>IF($F211&lt;&gt;"",COUNTIF($F$2:$F211,$F211),"")</f>
        <v>4</v>
      </c>
      <c r="H211" s="3">
        <f>IF(X211="","",COUNTIF($X$1:$X211,X211))</f>
        <v>104</v>
      </c>
      <c r="I211" s="3">
        <f>IF(AND(E211&lt;&gt;"Unattached",E211&lt;&gt;""),COUNTIF($E$1:$E211,$E211),"")</f>
        <v>1</v>
      </c>
      <c r="K211" s="10" t="str">
        <f>IF(AND(X211="M",H211&lt;4,NOT(F211="M15")),MAX(K$2:K210)+1,IF($F211="MS",MAX(K$2:K210)+1,""))</f>
        <v/>
      </c>
      <c r="L211" s="10" t="str">
        <f>IF(AND($F211="M40",K211=""),MAX(L$2:L210)+1,"")</f>
        <v/>
      </c>
      <c r="M211" s="10" t="str">
        <f>IF(AND($F211="M50",K211=""),MAX(M$2:M210)+1,"")</f>
        <v/>
      </c>
      <c r="N211" s="10" t="str">
        <f>IF(AND($F211="M60",K211=""),MAX(N$2:N210)+1,"")</f>
        <v/>
      </c>
      <c r="O211" s="10" t="str">
        <f>IF(AND($F211="M70",K211=""),MAX(O$2:O210)+1,"")</f>
        <v/>
      </c>
      <c r="P211" s="10" t="str">
        <f>IF(AND(X211="F",H211&lt;4,NOT(F211="W15")),MAX(P$2:P210)+1,IF($F211="WS",MAX(P$2:P210)+1,""))</f>
        <v/>
      </c>
      <c r="Q211" s="10" t="str">
        <f>IF(AND($F211="W40",P211=""),MAX(Q$2:Q210)+1,"")</f>
        <v/>
      </c>
      <c r="R211" s="10" t="str">
        <f>IF(AND($F211="W50",P211=""),MAX(R$2:R210)+1,"")</f>
        <v/>
      </c>
      <c r="S211" s="10">
        <f>IF(AND($F211="W60",P211=""),MAX(S$2:S210)+1,"")</f>
        <v>4</v>
      </c>
      <c r="T211" s="10" t="str">
        <f>IF(AND($F211="W70",P211=""),MAX(T$2:T210)+1,"")</f>
        <v/>
      </c>
      <c r="U211" s="10" t="str">
        <f>IF($F211="M15",MAX(U$2:U210)+1,"")</f>
        <v/>
      </c>
      <c r="V211" s="10" t="str">
        <f>IF($F211="W15",MAX(V$2:V210)+1,"")</f>
        <v/>
      </c>
      <c r="X211" s="11" t="str">
        <f>IF(ISBLANK(B211),"",VLOOKUP(B211,Register!$A$1:$G$351,6,FALSE))</f>
        <v>F</v>
      </c>
    </row>
    <row r="212" spans="1:24" ht="12">
      <c r="A212" s="3">
        <f t="shared" si="3"/>
        <v>211</v>
      </c>
      <c r="B212" s="3">
        <v>67</v>
      </c>
      <c r="C212" s="27">
        <v>51.38</v>
      </c>
      <c r="D212" s="3" t="str">
        <f>IF(B212="","",VLOOKUP(B212,Register!$A$1:$G$351,2,FALSE)&amp;" "&amp;VLOOKUP(B212,Register!$A$1:$G$351,3,FALSE))</f>
        <v>Lesley Allen</v>
      </c>
      <c r="E212" s="3" t="str">
        <f>IF(ISBLANK(B212),"",VLOOKUP(B212,Register!$A$1:$G$351,4,FALSE))</f>
        <v>Victory AC</v>
      </c>
      <c r="F212" s="5" t="str">
        <f>IF(ISBLANK(B212),"",VLOOKUP(B212,Register!$A$1:$G$351,5,FALSE))</f>
        <v>W50</v>
      </c>
      <c r="G212" s="3">
        <f>IF($F212&lt;&gt;"",COUNTIF($F$2:$F212,$F212),"")</f>
        <v>20</v>
      </c>
      <c r="H212" s="3">
        <f>IF(X212="","",COUNTIF($X$1:$X212,X212))</f>
        <v>105</v>
      </c>
      <c r="I212" s="3">
        <f>IF(AND(E212&lt;&gt;"Unattached",E212&lt;&gt;""),COUNTIF($E$1:$E212,$E212),"")</f>
        <v>26</v>
      </c>
      <c r="K212" s="10" t="str">
        <f>IF(AND(X212="M",H212&lt;4,NOT(F212="M15")),MAX(K$2:K211)+1,IF($F212="MS",MAX(K$2:K211)+1,""))</f>
        <v/>
      </c>
      <c r="L212" s="10" t="str">
        <f>IF(AND($F212="M40",K212=""),MAX(L$2:L211)+1,"")</f>
        <v/>
      </c>
      <c r="M212" s="10" t="str">
        <f>IF(AND($F212="M50",K212=""),MAX(M$2:M211)+1,"")</f>
        <v/>
      </c>
      <c r="N212" s="10" t="str">
        <f>IF(AND($F212="M60",K212=""),MAX(N$2:N211)+1,"")</f>
        <v/>
      </c>
      <c r="O212" s="10" t="str">
        <f>IF(AND($F212="M70",K212=""),MAX(O$2:O211)+1,"")</f>
        <v/>
      </c>
      <c r="P212" s="10" t="str">
        <f>IF(AND(X212="F",H212&lt;4,NOT(F212="W15")),MAX(P$2:P211)+1,IF($F212="WS",MAX(P$2:P211)+1,""))</f>
        <v/>
      </c>
      <c r="Q212" s="10" t="str">
        <f>IF(AND($F212="W40",P212=""),MAX(Q$2:Q211)+1,"")</f>
        <v/>
      </c>
      <c r="R212" s="10">
        <f>IF(AND($F212="W50",P212=""),MAX(R$2:R211)+1,"")</f>
        <v>20</v>
      </c>
      <c r="S212" s="10" t="str">
        <f>IF(AND($F212="W60",P212=""),MAX(S$2:S211)+1,"")</f>
        <v/>
      </c>
      <c r="T212" s="10" t="str">
        <f>IF(AND($F212="W70",P212=""),MAX(T$2:T211)+1,"")</f>
        <v/>
      </c>
      <c r="U212" s="10" t="str">
        <f>IF($F212="M15",MAX(U$2:U211)+1,"")</f>
        <v/>
      </c>
      <c r="V212" s="10" t="str">
        <f>IF($F212="W15",MAX(V$2:V211)+1,"")</f>
        <v/>
      </c>
      <c r="X212" s="11" t="str">
        <f>IF(ISBLANK(B212),"",VLOOKUP(B212,Register!$A$1:$G$351,6,FALSE))</f>
        <v>F</v>
      </c>
    </row>
    <row r="213" spans="1:24" ht="12">
      <c r="A213" s="3">
        <f t="shared" ref="A213:A276" si="4">IF(B213="","",A212+1)</f>
        <v>212</v>
      </c>
      <c r="B213" s="3">
        <v>154</v>
      </c>
      <c r="C213" s="27">
        <v>51.38</v>
      </c>
      <c r="D213" s="3" t="str">
        <f>IF(B213="","",VLOOKUP(B213,Register!$A$1:$G$351,2,FALSE)&amp;" "&amp;VLOOKUP(B213,Register!$A$1:$G$351,3,FALSE))</f>
        <v>Jodie Argyle</v>
      </c>
      <c r="E213" s="3" t="str">
        <f>IF(ISBLANK(B213),"",VLOOKUP(B213,Register!$A$1:$G$351,4,FALSE))</f>
        <v>Unattached</v>
      </c>
      <c r="F213" s="5" t="str">
        <f>IF(ISBLANK(B213),"",VLOOKUP(B213,Register!$A$1:$G$351,5,FALSE))</f>
        <v>WS</v>
      </c>
      <c r="G213" s="3">
        <f>IF($F213&lt;&gt;"",COUNTIF($F$2:$F213,$F213),"")</f>
        <v>52</v>
      </c>
      <c r="H213" s="3">
        <f>IF(X213="","",COUNTIF($X$1:$X213,X213))</f>
        <v>106</v>
      </c>
      <c r="I213" s="3" t="str">
        <f>IF(AND(E213&lt;&gt;"Unattached",E213&lt;&gt;""),COUNTIF($E$1:$E213,$E213),"")</f>
        <v/>
      </c>
      <c r="K213" s="10" t="str">
        <f>IF(AND(X213="M",H213&lt;4,NOT(F213="M15")),MAX(K$2:K212)+1,IF($F213="MS",MAX(K$2:K212)+1,""))</f>
        <v/>
      </c>
      <c r="L213" s="10" t="str">
        <f>IF(AND($F213="M40",K213=""),MAX(L$2:L212)+1,"")</f>
        <v/>
      </c>
      <c r="M213" s="10" t="str">
        <f>IF(AND($F213="M50",K213=""),MAX(M$2:M212)+1,"")</f>
        <v/>
      </c>
      <c r="N213" s="10" t="str">
        <f>IF(AND($F213="M60",K213=""),MAX(N$2:N212)+1,"")</f>
        <v/>
      </c>
      <c r="O213" s="10" t="str">
        <f>IF(AND($F213="M70",K213=""),MAX(O$2:O212)+1,"")</f>
        <v/>
      </c>
      <c r="P213" s="10">
        <f>IF(AND(X213="F",H213&lt;4,NOT(F213="W15")),MAX(P$2:P212)+1,IF($F213="WS",MAX(P$2:P212)+1,""))</f>
        <v>52</v>
      </c>
      <c r="Q213" s="10" t="str">
        <f>IF(AND($F213="W40",P213=""),MAX(Q$2:Q212)+1,"")</f>
        <v/>
      </c>
      <c r="R213" s="10" t="str">
        <f>IF(AND($F213="W50",P213=""),MAX(R$2:R212)+1,"")</f>
        <v/>
      </c>
      <c r="S213" s="10" t="str">
        <f>IF(AND($F213="W60",P213=""),MAX(S$2:S212)+1,"")</f>
        <v/>
      </c>
      <c r="T213" s="10" t="str">
        <f>IF(AND($F213="W70",P213=""),MAX(T$2:T212)+1,"")</f>
        <v/>
      </c>
      <c r="U213" s="10" t="str">
        <f>IF($F213="M15",MAX(U$2:U212)+1,"")</f>
        <v/>
      </c>
      <c r="V213" s="10" t="str">
        <f>IF($F213="W15",MAX(V$2:V212)+1,"")</f>
        <v/>
      </c>
      <c r="X213" s="11" t="str">
        <f>IF(ISBLANK(B213),"",VLOOKUP(B213,Register!$A$1:$G$351,6,FALSE))</f>
        <v>F</v>
      </c>
    </row>
    <row r="214" spans="1:24" ht="12">
      <c r="A214" s="3">
        <f t="shared" si="4"/>
        <v>213</v>
      </c>
      <c r="B214" s="3">
        <v>128</v>
      </c>
      <c r="C214" s="27">
        <v>51.42</v>
      </c>
      <c r="D214" s="3" t="str">
        <f>IF(B214="","",VLOOKUP(B214,Register!$A$1:$G$351,2,FALSE)&amp;" "&amp;VLOOKUP(B214,Register!$A$1:$G$351,3,FALSE))</f>
        <v>Alison Mowbray</v>
      </c>
      <c r="E214" s="3" t="str">
        <f>IF(ISBLANK(B214),"",VLOOKUP(B214,Register!$A$1:$G$351,4,FALSE))</f>
        <v>Victory AC</v>
      </c>
      <c r="F214" s="5" t="str">
        <f>IF(ISBLANK(B214),"",VLOOKUP(B214,Register!$A$1:$G$351,5,FALSE))</f>
        <v>W40</v>
      </c>
      <c r="G214" s="3">
        <f>IF($F214&lt;&gt;"",COUNTIF($F$2:$F214,$F214),"")</f>
        <v>30</v>
      </c>
      <c r="H214" s="3">
        <f>IF(X214="","",COUNTIF($X$1:$X214,X214))</f>
        <v>107</v>
      </c>
      <c r="I214" s="3">
        <f>IF(AND(E214&lt;&gt;"Unattached",E214&lt;&gt;""),COUNTIF($E$1:$E214,$E214),"")</f>
        <v>27</v>
      </c>
      <c r="K214" s="10" t="str">
        <f>IF(AND(X214="M",H214&lt;4,NOT(F214="M15")),MAX(K$2:K213)+1,IF($F214="MS",MAX(K$2:K213)+1,""))</f>
        <v/>
      </c>
      <c r="L214" s="10" t="str">
        <f>IF(AND($F214="M40",K214=""),MAX(L$2:L213)+1,"")</f>
        <v/>
      </c>
      <c r="M214" s="10" t="str">
        <f>IF(AND($F214="M50",K214=""),MAX(M$2:M213)+1,"")</f>
        <v/>
      </c>
      <c r="N214" s="10" t="str">
        <f>IF(AND($F214="M60",K214=""),MAX(N$2:N213)+1,"")</f>
        <v/>
      </c>
      <c r="O214" s="10" t="str">
        <f>IF(AND($F214="M70",K214=""),MAX(O$2:O213)+1,"")</f>
        <v/>
      </c>
      <c r="P214" s="10" t="str">
        <f>IF(AND(X214="F",H214&lt;4,NOT(F214="W15")),MAX(P$2:P213)+1,IF($F214="WS",MAX(P$2:P213)+1,""))</f>
        <v/>
      </c>
      <c r="Q214" s="10">
        <f>IF(AND($F214="W40",P214=""),MAX(Q$2:Q213)+1,"")</f>
        <v>30</v>
      </c>
      <c r="R214" s="10" t="str">
        <f>IF(AND($F214="W50",P214=""),MAX(R$2:R213)+1,"")</f>
        <v/>
      </c>
      <c r="S214" s="10" t="str">
        <f>IF(AND($F214="W60",P214=""),MAX(S$2:S213)+1,"")</f>
        <v/>
      </c>
      <c r="T214" s="10" t="str">
        <f>IF(AND($F214="W70",P214=""),MAX(T$2:T213)+1,"")</f>
        <v/>
      </c>
      <c r="U214" s="10" t="str">
        <f>IF($F214="M15",MAX(U$2:U213)+1,"")</f>
        <v/>
      </c>
      <c r="V214" s="10" t="str">
        <f>IF($F214="W15",MAX(V$2:V213)+1,"")</f>
        <v/>
      </c>
      <c r="X214" s="11" t="str">
        <f>IF(ISBLANK(B214),"",VLOOKUP(B214,Register!$A$1:$G$351,6,FALSE))</f>
        <v>F</v>
      </c>
    </row>
    <row r="215" spans="1:24" ht="12">
      <c r="A215" s="3">
        <f t="shared" si="4"/>
        <v>214</v>
      </c>
      <c r="B215" s="3">
        <v>213</v>
      </c>
      <c r="C215" s="27">
        <v>51.5</v>
      </c>
      <c r="D215" s="3" t="str">
        <f>IF(B215="","",VLOOKUP(B215,Register!$A$1:$G$351,2,FALSE)&amp;" "&amp;VLOOKUP(B215,Register!$A$1:$G$351,3,FALSE))</f>
        <v>Kate Smyth</v>
      </c>
      <c r="E215" s="3" t="str">
        <f>IF(ISBLANK(B215),"",VLOOKUP(B215,Register!$A$1:$G$351,4,FALSE))</f>
        <v>Gosport RR</v>
      </c>
      <c r="F215" s="5" t="str">
        <f>IF(ISBLANK(B215),"",VLOOKUP(B215,Register!$A$1:$G$351,5,FALSE))</f>
        <v>W40</v>
      </c>
      <c r="G215" s="3">
        <f>IF($F215&lt;&gt;"",COUNTIF($F$2:$F215,$F215),"")</f>
        <v>31</v>
      </c>
      <c r="H215" s="3">
        <f>IF(X215="","",COUNTIF($X$1:$X215,X215))</f>
        <v>108</v>
      </c>
      <c r="I215" s="3">
        <f>IF(AND(E215&lt;&gt;"Unattached",E215&lt;&gt;""),COUNTIF($E$1:$E215,$E215),"")</f>
        <v>15</v>
      </c>
      <c r="K215" s="10" t="str">
        <f>IF(AND(X215="M",H215&lt;4,NOT(F215="M15")),MAX(K$2:K214)+1,IF($F215="MS",MAX(K$2:K214)+1,""))</f>
        <v/>
      </c>
      <c r="L215" s="10" t="str">
        <f>IF(AND($F215="M40",K215=""),MAX(L$2:L214)+1,"")</f>
        <v/>
      </c>
      <c r="M215" s="10" t="str">
        <f>IF(AND($F215="M50",K215=""),MAX(M$2:M214)+1,"")</f>
        <v/>
      </c>
      <c r="N215" s="10" t="str">
        <f>IF(AND($F215="M60",K215=""),MAX(N$2:N214)+1,"")</f>
        <v/>
      </c>
      <c r="O215" s="10" t="str">
        <f>IF(AND($F215="M70",K215=""),MAX(O$2:O214)+1,"")</f>
        <v/>
      </c>
      <c r="P215" s="10" t="str">
        <f>IF(AND(X215="F",H215&lt;4,NOT(F215="W15")),MAX(P$2:P214)+1,IF($F215="WS",MAX(P$2:P214)+1,""))</f>
        <v/>
      </c>
      <c r="Q215" s="10">
        <f>IF(AND($F215="W40",P215=""),MAX(Q$2:Q214)+1,"")</f>
        <v>31</v>
      </c>
      <c r="R215" s="10" t="str">
        <f>IF(AND($F215="W50",P215=""),MAX(R$2:R214)+1,"")</f>
        <v/>
      </c>
      <c r="S215" s="10" t="str">
        <f>IF(AND($F215="W60",P215=""),MAX(S$2:S214)+1,"")</f>
        <v/>
      </c>
      <c r="T215" s="10" t="str">
        <f>IF(AND($F215="W70",P215=""),MAX(T$2:T214)+1,"")</f>
        <v/>
      </c>
      <c r="U215" s="10" t="str">
        <f>IF($F215="M15",MAX(U$2:U214)+1,"")</f>
        <v/>
      </c>
      <c r="V215" s="10" t="str">
        <f>IF($F215="W15",MAX(V$2:V214)+1,"")</f>
        <v/>
      </c>
      <c r="X215" s="11" t="str">
        <f>IF(ISBLANK(B215),"",VLOOKUP(B215,Register!$A$1:$G$351,6,FALSE))</f>
        <v>F</v>
      </c>
    </row>
    <row r="216" spans="1:24" ht="12">
      <c r="A216" s="3">
        <f t="shared" si="4"/>
        <v>215</v>
      </c>
      <c r="B216" s="3">
        <v>165</v>
      </c>
      <c r="C216" s="43">
        <v>51.57</v>
      </c>
      <c r="D216" s="3" t="str">
        <f>IF(B216="","",VLOOKUP(B216,Register!$A$1:$G$351,2,FALSE)&amp;" "&amp;VLOOKUP(B216,Register!$A$1:$G$351,3,FALSE))</f>
        <v>Karen Miles</v>
      </c>
      <c r="E216" s="3" t="str">
        <f>IF(ISBLANK(B216),"",VLOOKUP(B216,Register!$A$1:$G$351,4,FALSE))</f>
        <v>Unattached</v>
      </c>
      <c r="F216" s="5" t="str">
        <f>IF(ISBLANK(B216),"",VLOOKUP(B216,Register!$A$1:$G$351,5,FALSE))</f>
        <v>W40</v>
      </c>
      <c r="G216" s="3">
        <f>IF($F216&lt;&gt;"",COUNTIF($F$2:$F216,$F216),"")</f>
        <v>32</v>
      </c>
      <c r="H216" s="3">
        <f>IF(X216="","",COUNTIF($X$1:$X216,X216))</f>
        <v>109</v>
      </c>
      <c r="I216" s="3" t="str">
        <f>IF(AND(E216&lt;&gt;"Unattached",E216&lt;&gt;""),COUNTIF($E$1:$E216,$E216),"")</f>
        <v/>
      </c>
      <c r="K216" s="10" t="str">
        <f>IF(AND(X216="M",H216&lt;4,NOT(F216="M15")),MAX(K$2:K215)+1,IF($F216="MS",MAX(K$2:K215)+1,""))</f>
        <v/>
      </c>
      <c r="L216" s="10" t="str">
        <f>IF(AND($F216="M40",K216=""),MAX(L$2:L215)+1,"")</f>
        <v/>
      </c>
      <c r="M216" s="10" t="str">
        <f>IF(AND($F216="M50",K216=""),MAX(M$2:M215)+1,"")</f>
        <v/>
      </c>
      <c r="N216" s="10" t="str">
        <f>IF(AND($F216="M60",K216=""),MAX(N$2:N215)+1,"")</f>
        <v/>
      </c>
      <c r="O216" s="10" t="str">
        <f>IF(AND($F216="M70",K216=""),MAX(O$2:O215)+1,"")</f>
        <v/>
      </c>
      <c r="P216" s="10" t="str">
        <f>IF(AND(X216="F",H216&lt;4,NOT(F216="W15")),MAX(P$2:P215)+1,IF($F216="WS",MAX(P$2:P215)+1,""))</f>
        <v/>
      </c>
      <c r="Q216" s="10">
        <f>IF(AND($F216="W40",P216=""),MAX(Q$2:Q215)+1,"")</f>
        <v>32</v>
      </c>
      <c r="R216" s="10" t="str">
        <f>IF(AND($F216="W50",P216=""),MAX(R$2:R215)+1,"")</f>
        <v/>
      </c>
      <c r="S216" s="10" t="str">
        <f>IF(AND($F216="W60",P216=""),MAX(S$2:S215)+1,"")</f>
        <v/>
      </c>
      <c r="T216" s="10" t="str">
        <f>IF(AND($F216="W70",P216=""),MAX(T$2:T215)+1,"")</f>
        <v/>
      </c>
      <c r="U216" s="10" t="str">
        <f>IF($F216="M15",MAX(U$2:U215)+1,"")</f>
        <v/>
      </c>
      <c r="V216" s="10" t="str">
        <f>IF($F216="W15",MAX(V$2:V215)+1,"")</f>
        <v/>
      </c>
      <c r="X216" s="11" t="str">
        <f>IF(ISBLANK(B216),"",VLOOKUP(B216,Register!$A$1:$G$351,6,FALSE))</f>
        <v>F</v>
      </c>
    </row>
    <row r="217" spans="1:24" ht="12">
      <c r="A217" s="3">
        <f t="shared" si="4"/>
        <v>216</v>
      </c>
      <c r="B217" s="3">
        <v>166</v>
      </c>
      <c r="C217" s="43">
        <v>51.59</v>
      </c>
      <c r="D217" s="3" t="str">
        <f>IF(B217="","",VLOOKUP(B217,Register!$A$1:$G$351,2,FALSE)&amp;" "&amp;VLOOKUP(B217,Register!$A$1:$G$351,3,FALSE))</f>
        <v>Kirsty Miles</v>
      </c>
      <c r="E217" s="3" t="str">
        <f>IF(ISBLANK(B217),"",VLOOKUP(B217,Register!$A$1:$G$351,4,FALSE))</f>
        <v>Unattached</v>
      </c>
      <c r="F217" s="5" t="str">
        <f>IF(ISBLANK(B217),"",VLOOKUP(B217,Register!$A$1:$G$351,5,FALSE))</f>
        <v>WS</v>
      </c>
      <c r="G217" s="3">
        <f>IF($F217&lt;&gt;"",COUNTIF($F$2:$F217,$F217),"")</f>
        <v>53</v>
      </c>
      <c r="H217" s="3">
        <f>IF(X217="","",COUNTIF($X$1:$X217,X217))</f>
        <v>110</v>
      </c>
      <c r="I217" s="3" t="str">
        <f>IF(AND(E217&lt;&gt;"Unattached",E217&lt;&gt;""),COUNTIF($E$1:$E217,$E217),"")</f>
        <v/>
      </c>
      <c r="K217" s="10" t="str">
        <f>IF(AND(X217="M",H217&lt;4,NOT(F217="M15")),MAX(K$2:K216)+1,IF($F217="MS",MAX(K$2:K216)+1,""))</f>
        <v/>
      </c>
      <c r="L217" s="10" t="str">
        <f>IF(AND($F217="M40",K217=""),MAX(L$2:L216)+1,"")</f>
        <v/>
      </c>
      <c r="M217" s="10" t="str">
        <f>IF(AND($F217="M50",K217=""),MAX(M$2:M216)+1,"")</f>
        <v/>
      </c>
      <c r="N217" s="10" t="str">
        <f>IF(AND($F217="M60",K217=""),MAX(N$2:N216)+1,"")</f>
        <v/>
      </c>
      <c r="O217" s="10" t="str">
        <f>IF(AND($F217="M70",K217=""),MAX(O$2:O216)+1,"")</f>
        <v/>
      </c>
      <c r="P217" s="10">
        <f>IF(AND(X217="F",H217&lt;4,NOT(F217="W15")),MAX(P$2:P216)+1,IF($F217="WS",MAX(P$2:P216)+1,""))</f>
        <v>53</v>
      </c>
      <c r="Q217" s="10" t="str">
        <f>IF(AND($F217="W40",P217=""),MAX(Q$2:Q216)+1,"")</f>
        <v/>
      </c>
      <c r="R217" s="10" t="str">
        <f>IF(AND($F217="W50",P217=""),MAX(R$2:R216)+1,"")</f>
        <v/>
      </c>
      <c r="S217" s="10" t="str">
        <f>IF(AND($F217="W60",P217=""),MAX(S$2:S216)+1,"")</f>
        <v/>
      </c>
      <c r="T217" s="10" t="str">
        <f>IF(AND($F217="W70",P217=""),MAX(T$2:T216)+1,"")</f>
        <v/>
      </c>
      <c r="U217" s="10" t="str">
        <f>IF($F217="M15",MAX(U$2:U216)+1,"")</f>
        <v/>
      </c>
      <c r="V217" s="10" t="str">
        <f>IF($F217="W15",MAX(V$2:V216)+1,"")</f>
        <v/>
      </c>
      <c r="X217" s="11" t="str">
        <f>IF(ISBLANK(B217),"",VLOOKUP(B217,Register!$A$1:$G$351,6,FALSE))</f>
        <v>F</v>
      </c>
    </row>
    <row r="218" spans="1:24" ht="12">
      <c r="A218" s="3">
        <f t="shared" si="4"/>
        <v>217</v>
      </c>
      <c r="B218" s="3">
        <v>198</v>
      </c>
      <c r="C218" s="27">
        <v>52.1</v>
      </c>
      <c r="D218" s="3" t="str">
        <f>IF(B218="","",VLOOKUP(B218,Register!$A$1:$G$351,2,FALSE)&amp;" "&amp;VLOOKUP(B218,Register!$A$1:$G$351,3,FALSE))</f>
        <v>Amy Hurley-Dugdale</v>
      </c>
      <c r="E218" s="3" t="str">
        <f>IF(ISBLANK(B218),"",VLOOKUP(B218,Register!$A$1:$G$351,4,FALSE))</f>
        <v>Unattached</v>
      </c>
      <c r="F218" s="5" t="str">
        <f>IF(ISBLANK(B218),"",VLOOKUP(B218,Register!$A$1:$G$351,5,FALSE))</f>
        <v>WS</v>
      </c>
      <c r="G218" s="3">
        <f>IF($F218&lt;&gt;"",COUNTIF($F$2:$F218,$F218),"")</f>
        <v>54</v>
      </c>
      <c r="H218" s="3">
        <f>IF(X218="","",COUNTIF($X$1:$X218,X218))</f>
        <v>111</v>
      </c>
      <c r="I218" s="3" t="str">
        <f>IF(AND(E218&lt;&gt;"Unattached",E218&lt;&gt;""),COUNTIF($E$1:$E218,$E218),"")</f>
        <v/>
      </c>
      <c r="K218" s="10" t="str">
        <f>IF(AND(X218="M",H218&lt;4,NOT(F218="M15")),MAX(K$2:K217)+1,IF($F218="MS",MAX(K$2:K217)+1,""))</f>
        <v/>
      </c>
      <c r="L218" s="10" t="str">
        <f>IF(AND($F218="M40",K218=""),MAX(L$2:L217)+1,"")</f>
        <v/>
      </c>
      <c r="M218" s="10" t="str">
        <f>IF(AND($F218="M50",K218=""),MAX(M$2:M217)+1,"")</f>
        <v/>
      </c>
      <c r="N218" s="10" t="str">
        <f>IF(AND($F218="M60",K218=""),MAX(N$2:N217)+1,"")</f>
        <v/>
      </c>
      <c r="O218" s="10" t="str">
        <f>IF(AND($F218="M70",K218=""),MAX(O$2:O217)+1,"")</f>
        <v/>
      </c>
      <c r="P218" s="10">
        <f>IF(AND(X218="F",H218&lt;4,NOT(F218="W15")),MAX(P$2:P217)+1,IF($F218="WS",MAX(P$2:P217)+1,""))</f>
        <v>54</v>
      </c>
      <c r="Q218" s="10" t="str">
        <f>IF(AND($F218="W40",P218=""),MAX(Q$2:Q217)+1,"")</f>
        <v/>
      </c>
      <c r="R218" s="10" t="str">
        <f>IF(AND($F218="W50",P218=""),MAX(R$2:R217)+1,"")</f>
        <v/>
      </c>
      <c r="S218" s="10" t="str">
        <f>IF(AND($F218="W60",P218=""),MAX(S$2:S217)+1,"")</f>
        <v/>
      </c>
      <c r="T218" s="10" t="str">
        <f>IF(AND($F218="W70",P218=""),MAX(T$2:T217)+1,"")</f>
        <v/>
      </c>
      <c r="U218" s="10" t="str">
        <f>IF($F218="M15",MAX(U$2:U217)+1,"")</f>
        <v/>
      </c>
      <c r="V218" s="10" t="str">
        <f>IF($F218="W15",MAX(V$2:V217)+1,"")</f>
        <v/>
      </c>
      <c r="X218" s="11" t="str">
        <f>IF(ISBLANK(B218),"",VLOOKUP(B218,Register!$A$1:$G$351,6,FALSE))</f>
        <v>F</v>
      </c>
    </row>
    <row r="219" spans="1:24" ht="12">
      <c r="A219" s="3">
        <f t="shared" si="4"/>
        <v>218</v>
      </c>
      <c r="B219" s="3">
        <v>237</v>
      </c>
      <c r="C219" s="27">
        <v>52.15</v>
      </c>
      <c r="D219" s="3" t="str">
        <f>IF(B219="","",VLOOKUP(B219,Register!$A$1:$G$351,2,FALSE)&amp;" "&amp;VLOOKUP(B219,Register!$A$1:$G$351,3,FALSE))</f>
        <v>Angela Williams</v>
      </c>
      <c r="E219" s="3" t="str">
        <f>IF(ISBLANK(B219),"",VLOOKUP(B219,Register!$A$1:$G$351,4,FALSE))</f>
        <v>Unattached</v>
      </c>
      <c r="F219" s="5" t="str">
        <f>IF(ISBLANK(B219),"",VLOOKUP(B219,Register!$A$1:$G$351,5,FALSE))</f>
        <v>W50</v>
      </c>
      <c r="G219" s="3">
        <f>IF($F219&lt;&gt;"",COUNTIF($F$2:$F219,$F219),"")</f>
        <v>21</v>
      </c>
      <c r="H219" s="3">
        <f>IF(X219="","",COUNTIF($X$1:$X219,X219))</f>
        <v>112</v>
      </c>
      <c r="I219" s="3" t="str">
        <f>IF(AND(E219&lt;&gt;"Unattached",E219&lt;&gt;""),COUNTIF($E$1:$E219,$E219),"")</f>
        <v/>
      </c>
      <c r="K219" s="10" t="str">
        <f>IF(AND(X219="M",H219&lt;4,NOT(F219="M15")),MAX(K$2:K218)+1,IF($F219="MS",MAX(K$2:K218)+1,""))</f>
        <v/>
      </c>
      <c r="L219" s="10" t="str">
        <f>IF(AND($F219="M40",K219=""),MAX(L$2:L218)+1,"")</f>
        <v/>
      </c>
      <c r="M219" s="10" t="str">
        <f>IF(AND($F219="M50",K219=""),MAX(M$2:M218)+1,"")</f>
        <v/>
      </c>
      <c r="N219" s="10" t="str">
        <f>IF(AND($F219="M60",K219=""),MAX(N$2:N218)+1,"")</f>
        <v/>
      </c>
      <c r="O219" s="10" t="str">
        <f>IF(AND($F219="M70",K219=""),MAX(O$2:O218)+1,"")</f>
        <v/>
      </c>
      <c r="P219" s="10" t="str">
        <f>IF(AND(X219="F",H219&lt;4,NOT(F219="W15")),MAX(P$2:P218)+1,IF($F219="WS",MAX(P$2:P218)+1,""))</f>
        <v/>
      </c>
      <c r="Q219" s="10" t="str">
        <f>IF(AND($F219="W40",P219=""),MAX(Q$2:Q218)+1,"")</f>
        <v/>
      </c>
      <c r="R219" s="10">
        <f>IF(AND($F219="W50",P219=""),MAX(R$2:R218)+1,"")</f>
        <v>21</v>
      </c>
      <c r="S219" s="10" t="str">
        <f>IF(AND($F219="W60",P219=""),MAX(S$2:S218)+1,"")</f>
        <v/>
      </c>
      <c r="T219" s="10" t="str">
        <f>IF(AND($F219="W70",P219=""),MAX(T$2:T218)+1,"")</f>
        <v/>
      </c>
      <c r="U219" s="10" t="str">
        <f>IF($F219="M15",MAX(U$2:U218)+1,"")</f>
        <v/>
      </c>
      <c r="V219" s="10" t="str">
        <f>IF($F219="W15",MAX(V$2:V218)+1,"")</f>
        <v/>
      </c>
      <c r="X219" s="11" t="str">
        <f>IF(ISBLANK(B219),"",VLOOKUP(B219,Register!$A$1:$G$351,6,FALSE))</f>
        <v>F</v>
      </c>
    </row>
    <row r="220" spans="1:24" ht="12">
      <c r="A220" s="3">
        <f t="shared" si="4"/>
        <v>219</v>
      </c>
      <c r="B220" s="3">
        <v>275</v>
      </c>
      <c r="C220" s="43">
        <v>52.16</v>
      </c>
      <c r="D220" s="3" t="str">
        <f>IF(B220="","",VLOOKUP(B220,Register!$A$1:$G$351,2,FALSE)&amp;" "&amp;VLOOKUP(B220,Register!$A$1:$G$351,3,FALSE))</f>
        <v>Raymond Blackwell</v>
      </c>
      <c r="E220" s="3" t="str">
        <f>IF(ISBLANK(B220),"",VLOOKUP(B220,Register!$A$1:$G$351,4,FALSE))</f>
        <v>Road Runners</v>
      </c>
      <c r="F220" s="5" t="str">
        <f>IF(ISBLANK(B220),"",VLOOKUP(B220,Register!$A$1:$G$351,5,FALSE))</f>
        <v>M70</v>
      </c>
      <c r="G220" s="3">
        <f>IF($F220&lt;&gt;"",COUNTIF($F$2:$F220,$F220),"")</f>
        <v>2</v>
      </c>
      <c r="H220" s="3">
        <f>IF(X220="","",COUNTIF($X$1:$X220,X220))</f>
        <v>107</v>
      </c>
      <c r="I220" s="3">
        <f>IF(AND(E220&lt;&gt;"Unattached",E220&lt;&gt;""),COUNTIF($E$1:$E220,$E220),"")</f>
        <v>2</v>
      </c>
      <c r="K220" s="10" t="str">
        <f>IF(AND(X220="M",H220&lt;4,NOT(F220="M15")),MAX(K$2:K219)+1,IF($F220="MS",MAX(K$2:K219)+1,""))</f>
        <v/>
      </c>
      <c r="L220" s="10" t="str">
        <f>IF(AND($F220="M40",K220=""),MAX(L$2:L219)+1,"")</f>
        <v/>
      </c>
      <c r="M220" s="10" t="str">
        <f>IF(AND($F220="M50",K220=""),MAX(M$2:M219)+1,"")</f>
        <v/>
      </c>
      <c r="N220" s="10" t="str">
        <f>IF(AND($F220="M60",K220=""),MAX(N$2:N219)+1,"")</f>
        <v/>
      </c>
      <c r="O220" s="10">
        <f>IF(AND($F220="M70",K220=""),MAX(O$2:O219)+1,"")</f>
        <v>2</v>
      </c>
      <c r="P220" s="10" t="str">
        <f>IF(AND(X220="F",H220&lt;4,NOT(F220="W15")),MAX(P$2:P219)+1,IF($F220="WS",MAX(P$2:P219)+1,""))</f>
        <v/>
      </c>
      <c r="Q220" s="10" t="str">
        <f>IF(AND($F220="W40",P220=""),MAX(Q$2:Q219)+1,"")</f>
        <v/>
      </c>
      <c r="R220" s="10" t="str">
        <f>IF(AND($F220="W50",P220=""),MAX(R$2:R219)+1,"")</f>
        <v/>
      </c>
      <c r="S220" s="10" t="str">
        <f>IF(AND($F220="W60",P220=""),MAX(S$2:S219)+1,"")</f>
        <v/>
      </c>
      <c r="T220" s="10" t="str">
        <f>IF(AND($F220="W70",P220=""),MAX(T$2:T219)+1,"")</f>
        <v/>
      </c>
      <c r="U220" s="10" t="str">
        <f>IF($F220="M15",MAX(U$2:U219)+1,"")</f>
        <v/>
      </c>
      <c r="V220" s="10" t="str">
        <f>IF($F220="W15",MAX(V$2:V219)+1,"")</f>
        <v/>
      </c>
      <c r="X220" s="11" t="str">
        <f>IF(ISBLANK(B220),"",VLOOKUP(B220,Register!$A$1:$G$351,6,FALSE))</f>
        <v>M</v>
      </c>
    </row>
    <row r="221" spans="1:24" ht="12">
      <c r="A221" s="3">
        <f t="shared" si="4"/>
        <v>220</v>
      </c>
      <c r="B221" s="3">
        <v>247</v>
      </c>
      <c r="C221" s="43">
        <v>52.18</v>
      </c>
      <c r="D221" s="3" t="str">
        <f>IF(B221="","",VLOOKUP(B221,Register!$A$1:$G$351,2,FALSE)&amp;" "&amp;VLOOKUP(B221,Register!$A$1:$G$351,3,FALSE))</f>
        <v>Mike Monk</v>
      </c>
      <c r="E221" s="3" t="str">
        <f>IF(ISBLANK(B221),"",VLOOKUP(B221,Register!$A$1:$G$351,4,FALSE))</f>
        <v>Tone Zone</v>
      </c>
      <c r="F221" s="5" t="str">
        <f>IF(ISBLANK(B221),"",VLOOKUP(B221,Register!$A$1:$G$351,5,FALSE))</f>
        <v>M70</v>
      </c>
      <c r="G221" s="3">
        <f>IF($F221&lt;&gt;"",COUNTIF($F$2:$F221,$F221),"")</f>
        <v>3</v>
      </c>
      <c r="H221" s="3">
        <f>IF(X221="","",COUNTIF($X$1:$X221,X221))</f>
        <v>108</v>
      </c>
      <c r="I221" s="3">
        <f>IF(AND(E221&lt;&gt;"Unattached",E221&lt;&gt;""),COUNTIF($E$1:$E221,$E221),"")</f>
        <v>9</v>
      </c>
      <c r="K221" s="10" t="str">
        <f>IF(AND(X221="M",H221&lt;4,NOT(F221="M15")),MAX(K$2:K220)+1,IF($F221="MS",MAX(K$2:K220)+1,""))</f>
        <v/>
      </c>
      <c r="L221" s="10" t="str">
        <f>IF(AND($F221="M40",K221=""),MAX(L$2:L220)+1,"")</f>
        <v/>
      </c>
      <c r="M221" s="10" t="str">
        <f>IF(AND($F221="M50",K221=""),MAX(M$2:M220)+1,"")</f>
        <v/>
      </c>
      <c r="N221" s="10" t="str">
        <f>IF(AND($F221="M60",K221=""),MAX(N$2:N220)+1,"")</f>
        <v/>
      </c>
      <c r="O221" s="10">
        <f>IF(AND($F221="M70",K221=""),MAX(O$2:O220)+1,"")</f>
        <v>3</v>
      </c>
      <c r="P221" s="10" t="str">
        <f>IF(AND(X221="F",H221&lt;4,NOT(F221="W15")),MAX(P$2:P220)+1,IF($F221="WS",MAX(P$2:P220)+1,""))</f>
        <v/>
      </c>
      <c r="Q221" s="10" t="str">
        <f>IF(AND($F221="W40",P221=""),MAX(Q$2:Q220)+1,"")</f>
        <v/>
      </c>
      <c r="R221" s="10" t="str">
        <f>IF(AND($F221="W50",P221=""),MAX(R$2:R220)+1,"")</f>
        <v/>
      </c>
      <c r="S221" s="10" t="str">
        <f>IF(AND($F221="W60",P221=""),MAX(S$2:S220)+1,"")</f>
        <v/>
      </c>
      <c r="T221" s="10" t="str">
        <f>IF(AND($F221="W70",P221=""),MAX(T$2:T220)+1,"")</f>
        <v/>
      </c>
      <c r="U221" s="10" t="str">
        <f>IF($F221="M15",MAX(U$2:U220)+1,"")</f>
        <v/>
      </c>
      <c r="V221" s="10" t="str">
        <f>IF($F221="W15",MAX(V$2:V220)+1,"")</f>
        <v/>
      </c>
      <c r="X221" s="11" t="str">
        <f>IF(ISBLANK(B221),"",VLOOKUP(B221,Register!$A$1:$G$351,6,FALSE))</f>
        <v>M</v>
      </c>
    </row>
    <row r="222" spans="1:24" ht="12">
      <c r="A222" s="3">
        <f t="shared" si="4"/>
        <v>221</v>
      </c>
      <c r="B222" s="3">
        <v>177</v>
      </c>
      <c r="C222" s="43">
        <v>52.18</v>
      </c>
      <c r="D222" s="3" t="str">
        <f>IF(B222="","",VLOOKUP(B222,Register!$A$1:$G$351,2,FALSE)&amp;" "&amp;VLOOKUP(B222,Register!$A$1:$G$351,3,FALSE))</f>
        <v>Gemma Green</v>
      </c>
      <c r="E222" s="3" t="str">
        <f>IF(ISBLANK(B222),"",VLOOKUP(B222,Register!$A$1:$G$351,4,FALSE))</f>
        <v>Unattached</v>
      </c>
      <c r="F222" s="5" t="str">
        <f>IF(ISBLANK(B222),"",VLOOKUP(B222,Register!$A$1:$G$351,5,FALSE))</f>
        <v>WS</v>
      </c>
      <c r="G222" s="3">
        <f>IF($F222&lt;&gt;"",COUNTIF($F$2:$F222,$F222),"")</f>
        <v>55</v>
      </c>
      <c r="H222" s="3">
        <f>IF(X222="","",COUNTIF($X$1:$X222,X222))</f>
        <v>113</v>
      </c>
      <c r="I222" s="3" t="str">
        <f>IF(AND(E222&lt;&gt;"Unattached",E222&lt;&gt;""),COUNTIF($E$1:$E222,$E222),"")</f>
        <v/>
      </c>
      <c r="K222" s="10" t="str">
        <f>IF(AND(X222="M",H222&lt;4,NOT(F222="M15")),MAX(K$2:K221)+1,IF($F222="MS",MAX(K$2:K221)+1,""))</f>
        <v/>
      </c>
      <c r="L222" s="10" t="str">
        <f>IF(AND($F222="M40",K222=""),MAX(L$2:L221)+1,"")</f>
        <v/>
      </c>
      <c r="M222" s="10" t="str">
        <f>IF(AND($F222="M50",K222=""),MAX(M$2:M221)+1,"")</f>
        <v/>
      </c>
      <c r="N222" s="10" t="str">
        <f>IF(AND($F222="M60",K222=""),MAX(N$2:N221)+1,"")</f>
        <v/>
      </c>
      <c r="O222" s="10" t="str">
        <f>IF(AND($F222="M70",K222=""),MAX(O$2:O221)+1,"")</f>
        <v/>
      </c>
      <c r="P222" s="10">
        <f>IF(AND(X222="F",H222&lt;4,NOT(F222="W15")),MAX(P$2:P221)+1,IF($F222="WS",MAX(P$2:P221)+1,""))</f>
        <v>55</v>
      </c>
      <c r="Q222" s="10" t="str">
        <f>IF(AND($F222="W40",P222=""),MAX(Q$2:Q221)+1,"")</f>
        <v/>
      </c>
      <c r="R222" s="10" t="str">
        <f>IF(AND($F222="W50",P222=""),MAX(R$2:R221)+1,"")</f>
        <v/>
      </c>
      <c r="S222" s="10" t="str">
        <f>IF(AND($F222="W60",P222=""),MAX(S$2:S221)+1,"")</f>
        <v/>
      </c>
      <c r="T222" s="10" t="str">
        <f>IF(AND($F222="W70",P222=""),MAX(T$2:T221)+1,"")</f>
        <v/>
      </c>
      <c r="U222" s="10" t="str">
        <f>IF($F222="M15",MAX(U$2:U221)+1,"")</f>
        <v/>
      </c>
      <c r="V222" s="10" t="str">
        <f>IF($F222="W15",MAX(V$2:V221)+1,"")</f>
        <v/>
      </c>
      <c r="X222" s="11" t="str">
        <f>IF(ISBLANK(B222),"",VLOOKUP(B222,Register!$A$1:$G$351,6,FALSE))</f>
        <v>F</v>
      </c>
    </row>
    <row r="223" spans="1:24" ht="12">
      <c r="A223" s="3">
        <f t="shared" si="4"/>
        <v>222</v>
      </c>
      <c r="B223" s="3">
        <v>152</v>
      </c>
      <c r="C223" s="43">
        <v>52.31</v>
      </c>
      <c r="D223" s="3" t="str">
        <f>IF(B223="","",VLOOKUP(B223,Register!$A$1:$G$351,2,FALSE)&amp;" "&amp;VLOOKUP(B223,Register!$A$1:$G$351,3,FALSE))</f>
        <v>Christopher Roberts</v>
      </c>
      <c r="E223" s="3" t="str">
        <f>IF(ISBLANK(B223),"",VLOOKUP(B223,Register!$A$1:$G$351,4,FALSE))</f>
        <v>Unattached</v>
      </c>
      <c r="F223" s="5" t="str">
        <f>IF(ISBLANK(B223),"",VLOOKUP(B223,Register!$A$1:$G$351,5,FALSE))</f>
        <v>M50</v>
      </c>
      <c r="G223" s="3">
        <f>IF($F223&lt;&gt;"",COUNTIF($F$2:$F223,$F223),"")</f>
        <v>27</v>
      </c>
      <c r="H223" s="3">
        <f>IF(X223="","",COUNTIF($X$1:$X223,X223))</f>
        <v>109</v>
      </c>
      <c r="I223" s="3" t="str">
        <f>IF(AND(E223&lt;&gt;"Unattached",E223&lt;&gt;""),COUNTIF($E$1:$E223,$E223),"")</f>
        <v/>
      </c>
      <c r="K223" s="10" t="str">
        <f>IF(AND(X223="M",H223&lt;4,NOT(F223="M15")),MAX(K$2:K222)+1,IF($F223="MS",MAX(K$2:K222)+1,""))</f>
        <v/>
      </c>
      <c r="L223" s="10" t="str">
        <f>IF(AND($F223="M40",K223=""),MAX(L$2:L222)+1,"")</f>
        <v/>
      </c>
      <c r="M223" s="10">
        <f>IF(AND($F223="M50",K223=""),MAX(M$2:M222)+1,"")</f>
        <v>27</v>
      </c>
      <c r="N223" s="10" t="str">
        <f>IF(AND($F223="M60",K223=""),MAX(N$2:N222)+1,"")</f>
        <v/>
      </c>
      <c r="O223" s="10" t="str">
        <f>IF(AND($F223="M70",K223=""),MAX(O$2:O222)+1,"")</f>
        <v/>
      </c>
      <c r="P223" s="10" t="str">
        <f>IF(AND(X223="F",H223&lt;4,NOT(F223="W15")),MAX(P$2:P222)+1,IF($F223="WS",MAX(P$2:P222)+1,""))</f>
        <v/>
      </c>
      <c r="Q223" s="10" t="str">
        <f>IF(AND($F223="W40",P223=""),MAX(Q$2:Q222)+1,"")</f>
        <v/>
      </c>
      <c r="R223" s="10" t="str">
        <f>IF(AND($F223="W50",P223=""),MAX(R$2:R222)+1,"")</f>
        <v/>
      </c>
      <c r="S223" s="10" t="str">
        <f>IF(AND($F223="W60",P223=""),MAX(S$2:S222)+1,"")</f>
        <v/>
      </c>
      <c r="T223" s="10" t="str">
        <f>IF(AND($F223="W70",P223=""),MAX(T$2:T222)+1,"")</f>
        <v/>
      </c>
      <c r="U223" s="10" t="str">
        <f>IF($F223="M15",MAX(U$2:U222)+1,"")</f>
        <v/>
      </c>
      <c r="V223" s="10" t="str">
        <f>IF($F223="W15",MAX(V$2:V222)+1,"")</f>
        <v/>
      </c>
      <c r="X223" s="11" t="str">
        <f>IF(ISBLANK(B223),"",VLOOKUP(B223,Register!$A$1:$G$351,6,FALSE))</f>
        <v>M</v>
      </c>
    </row>
    <row r="224" spans="1:24" ht="12">
      <c r="A224" s="3">
        <f t="shared" si="4"/>
        <v>223</v>
      </c>
      <c r="B224" s="3">
        <v>199</v>
      </c>
      <c r="C224" s="43">
        <v>52.35</v>
      </c>
      <c r="D224" s="3" t="str">
        <f>IF(B224="","",VLOOKUP(B224,Register!$A$1:$G$351,2,FALSE)&amp;" "&amp;VLOOKUP(B224,Register!$A$1:$G$351,3,FALSE))</f>
        <v>Natalie Borman</v>
      </c>
      <c r="E224" s="3" t="str">
        <f>IF(ISBLANK(B224),"",VLOOKUP(B224,Register!$A$1:$G$351,4,FALSE))</f>
        <v>Unattached</v>
      </c>
      <c r="F224" s="5" t="str">
        <f>IF(ISBLANK(B224),"",VLOOKUP(B224,Register!$A$1:$G$351,5,FALSE))</f>
        <v>WS</v>
      </c>
      <c r="G224" s="3">
        <f>IF($F224&lt;&gt;"",COUNTIF($F$2:$F224,$F224),"")</f>
        <v>56</v>
      </c>
      <c r="H224" s="3">
        <f>IF(X224="","",COUNTIF($X$1:$X224,X224))</f>
        <v>114</v>
      </c>
      <c r="I224" s="3" t="str">
        <f>IF(AND(E224&lt;&gt;"Unattached",E224&lt;&gt;""),COUNTIF($E$1:$E224,$E224),"")</f>
        <v/>
      </c>
      <c r="K224" s="10" t="str">
        <f>IF(AND(X224="M",H224&lt;4,NOT(F224="M15")),MAX(K$2:K223)+1,IF($F224="MS",MAX(K$2:K223)+1,""))</f>
        <v/>
      </c>
      <c r="L224" s="10" t="str">
        <f>IF(AND($F224="M40",K224=""),MAX(L$2:L223)+1,"")</f>
        <v/>
      </c>
      <c r="M224" s="10" t="str">
        <f>IF(AND($F224="M50",K224=""),MAX(M$2:M223)+1,"")</f>
        <v/>
      </c>
      <c r="N224" s="10" t="str">
        <f>IF(AND($F224="M60",K224=""),MAX(N$2:N223)+1,"")</f>
        <v/>
      </c>
      <c r="O224" s="10" t="str">
        <f>IF(AND($F224="M70",K224=""),MAX(O$2:O223)+1,"")</f>
        <v/>
      </c>
      <c r="P224" s="10">
        <f>IF(AND(X224="F",H224&lt;4,NOT(F224="W15")),MAX(P$2:P223)+1,IF($F224="WS",MAX(P$2:P223)+1,""))</f>
        <v>56</v>
      </c>
      <c r="Q224" s="10" t="str">
        <f>IF(AND($F224="W40",P224=""),MAX(Q$2:Q223)+1,"")</f>
        <v/>
      </c>
      <c r="R224" s="10" t="str">
        <f>IF(AND($F224="W50",P224=""),MAX(R$2:R223)+1,"")</f>
        <v/>
      </c>
      <c r="S224" s="10" t="str">
        <f>IF(AND($F224="W60",P224=""),MAX(S$2:S223)+1,"")</f>
        <v/>
      </c>
      <c r="T224" s="10" t="str">
        <f>IF(AND($F224="W70",P224=""),MAX(T$2:T223)+1,"")</f>
        <v/>
      </c>
      <c r="U224" s="10" t="str">
        <f>IF($F224="M15",MAX(U$2:U223)+1,"")</f>
        <v/>
      </c>
      <c r="V224" s="10" t="str">
        <f>IF($F224="W15",MAX(V$2:V223)+1,"")</f>
        <v/>
      </c>
      <c r="X224" s="11" t="str">
        <f>IF(ISBLANK(B224),"",VLOOKUP(B224,Register!$A$1:$G$351,6,FALSE))</f>
        <v>F</v>
      </c>
    </row>
    <row r="225" spans="1:24" ht="12">
      <c r="A225" s="3">
        <f t="shared" si="4"/>
        <v>224</v>
      </c>
      <c r="B225" s="3">
        <v>278</v>
      </c>
      <c r="C225" s="43">
        <v>52.44</v>
      </c>
      <c r="D225" s="3" t="str">
        <f>IF(B225="","",VLOOKUP(B225,Register!$A$1:$G$351,2,FALSE)&amp;" "&amp;VLOOKUP(B225,Register!$A$1:$G$351,3,FALSE))</f>
        <v>Debbie Marks</v>
      </c>
      <c r="E225" s="3" t="str">
        <f>IF(ISBLANK(B225),"",VLOOKUP(B225,Register!$A$1:$G$351,4,FALSE))</f>
        <v>Unattached</v>
      </c>
      <c r="F225" s="5" t="str">
        <f>IF(ISBLANK(B225),"",VLOOKUP(B225,Register!$A$1:$G$351,5,FALSE))</f>
        <v>W50</v>
      </c>
      <c r="G225" s="3">
        <f>IF($F225&lt;&gt;"",COUNTIF($F$2:$F225,$F225),"")</f>
        <v>22</v>
      </c>
      <c r="H225" s="3">
        <f>IF(X225="","",COUNTIF($X$1:$X225,X225))</f>
        <v>115</v>
      </c>
      <c r="I225" s="3" t="str">
        <f>IF(AND(E225&lt;&gt;"Unattached",E225&lt;&gt;""),COUNTIF($E$1:$E225,$E225),"")</f>
        <v/>
      </c>
      <c r="K225" s="10" t="str">
        <f>IF(AND(X225="M",H225&lt;4,NOT(F225="M15")),MAX(K$2:K224)+1,IF($F225="MS",MAX(K$2:K224)+1,""))</f>
        <v/>
      </c>
      <c r="L225" s="10" t="str">
        <f>IF(AND($F225="M40",K225=""),MAX(L$2:L224)+1,"")</f>
        <v/>
      </c>
      <c r="M225" s="10" t="str">
        <f>IF(AND($F225="M50",K225=""),MAX(M$2:M224)+1,"")</f>
        <v/>
      </c>
      <c r="N225" s="10" t="str">
        <f>IF(AND($F225="M60",K225=""),MAX(N$2:N224)+1,"")</f>
        <v/>
      </c>
      <c r="O225" s="10" t="str">
        <f>IF(AND($F225="M70",K225=""),MAX(O$2:O224)+1,"")</f>
        <v/>
      </c>
      <c r="P225" s="10" t="str">
        <f>IF(AND(X225="F",H225&lt;4,NOT(F225="W15")),MAX(P$2:P224)+1,IF($F225="WS",MAX(P$2:P224)+1,""))</f>
        <v/>
      </c>
      <c r="Q225" s="10" t="str">
        <f>IF(AND($F225="W40",P225=""),MAX(Q$2:Q224)+1,"")</f>
        <v/>
      </c>
      <c r="R225" s="10">
        <f>IF(AND($F225="W50",P225=""),MAX(R$2:R224)+1,"")</f>
        <v>22</v>
      </c>
      <c r="S225" s="10" t="str">
        <f>IF(AND($F225="W60",P225=""),MAX(S$2:S224)+1,"")</f>
        <v/>
      </c>
      <c r="T225" s="10" t="str">
        <f>IF(AND($F225="W70",P225=""),MAX(T$2:T224)+1,"")</f>
        <v/>
      </c>
      <c r="U225" s="10" t="str">
        <f>IF($F225="M15",MAX(U$2:U224)+1,"")</f>
        <v/>
      </c>
      <c r="V225" s="10" t="str">
        <f>IF($F225="W15",MAX(V$2:V224)+1,"")</f>
        <v/>
      </c>
      <c r="X225" s="11" t="str">
        <f>IF(ISBLANK(B225),"",VLOOKUP(B225,Register!$A$1:$G$351,6,FALSE))</f>
        <v>F</v>
      </c>
    </row>
    <row r="226" spans="1:24" ht="12">
      <c r="A226" s="3">
        <f t="shared" si="4"/>
        <v>225</v>
      </c>
      <c r="B226" s="3">
        <v>77</v>
      </c>
      <c r="C226" s="43">
        <v>52.46</v>
      </c>
      <c r="D226" s="3" t="str">
        <f>IF(B226="","",VLOOKUP(B226,Register!$A$1:$G$351,2,FALSE)&amp;" "&amp;VLOOKUP(B226,Register!$A$1:$G$351,3,FALSE))</f>
        <v>Sarah Elliott</v>
      </c>
      <c r="E226" s="3" t="str">
        <f>IF(ISBLANK(B226),"",VLOOKUP(B226,Register!$A$1:$G$351,4,FALSE))</f>
        <v>Unattached</v>
      </c>
      <c r="F226" s="5" t="str">
        <f>IF(ISBLANK(B226),"",VLOOKUP(B226,Register!$A$1:$G$351,5,FALSE))</f>
        <v>W40</v>
      </c>
      <c r="G226" s="3">
        <f>IF($F226&lt;&gt;"",COUNTIF($F$2:$F226,$F226),"")</f>
        <v>33</v>
      </c>
      <c r="H226" s="3">
        <f>IF(X226="","",COUNTIF($X$1:$X226,X226))</f>
        <v>116</v>
      </c>
      <c r="I226" s="3" t="str">
        <f>IF(AND(E226&lt;&gt;"Unattached",E226&lt;&gt;""),COUNTIF($E$1:$E226,$E226),"")</f>
        <v/>
      </c>
      <c r="K226" s="10" t="str">
        <f>IF(AND(X226="M",H226&lt;4,NOT(F226="M15")),MAX(K$2:K225)+1,IF($F226="MS",MAX(K$2:K225)+1,""))</f>
        <v/>
      </c>
      <c r="L226" s="10" t="str">
        <f>IF(AND($F226="M40",K226=""),MAX(L$2:L225)+1,"")</f>
        <v/>
      </c>
      <c r="M226" s="10" t="str">
        <f>IF(AND($F226="M50",K226=""),MAX(M$2:M225)+1,"")</f>
        <v/>
      </c>
      <c r="N226" s="10" t="str">
        <f>IF(AND($F226="M60",K226=""),MAX(N$2:N225)+1,"")</f>
        <v/>
      </c>
      <c r="O226" s="10" t="str">
        <f>IF(AND($F226="M70",K226=""),MAX(O$2:O225)+1,"")</f>
        <v/>
      </c>
      <c r="P226" s="10" t="str">
        <f>IF(AND(X226="F",H226&lt;4,NOT(F226="W15")),MAX(P$2:P225)+1,IF($F226="WS",MAX(P$2:P225)+1,""))</f>
        <v/>
      </c>
      <c r="Q226" s="10">
        <f>IF(AND($F226="W40",P226=""),MAX(Q$2:Q225)+1,"")</f>
        <v>33</v>
      </c>
      <c r="R226" s="10" t="str">
        <f>IF(AND($F226="W50",P226=""),MAX(R$2:R225)+1,"")</f>
        <v/>
      </c>
      <c r="S226" s="10" t="str">
        <f>IF(AND($F226="W60",P226=""),MAX(S$2:S225)+1,"")</f>
        <v/>
      </c>
      <c r="T226" s="10" t="str">
        <f>IF(AND($F226="W70",P226=""),MAX(T$2:T225)+1,"")</f>
        <v/>
      </c>
      <c r="U226" s="10" t="str">
        <f>IF($F226="M15",MAX(U$2:U225)+1,"")</f>
        <v/>
      </c>
      <c r="V226" s="10" t="str">
        <f>IF($F226="W15",MAX(V$2:V225)+1,"")</f>
        <v/>
      </c>
      <c r="X226" s="11" t="str">
        <f>IF(ISBLANK(B226),"",VLOOKUP(B226,Register!$A$1:$G$351,6,FALSE))</f>
        <v>F</v>
      </c>
    </row>
    <row r="227" spans="1:24" ht="12">
      <c r="A227" s="3">
        <f t="shared" si="4"/>
        <v>226</v>
      </c>
      <c r="B227" s="3">
        <v>104</v>
      </c>
      <c r="C227" s="43">
        <v>52.56</v>
      </c>
      <c r="D227" s="3" t="str">
        <f>IF(B227="","",VLOOKUP(B227,Register!$A$1:$G$351,2,FALSE)&amp;" "&amp;VLOOKUP(B227,Register!$A$1:$G$351,3,FALSE))</f>
        <v>Lorraine Down</v>
      </c>
      <c r="E227" s="3" t="str">
        <f>IF(ISBLANK(B227),"",VLOOKUP(B227,Register!$A$1:$G$351,4,FALSE))</f>
        <v>Gosport RR</v>
      </c>
      <c r="F227" s="5" t="str">
        <f>IF(ISBLANK(B227),"",VLOOKUP(B227,Register!$A$1:$G$351,5,FALSE))</f>
        <v>W50</v>
      </c>
      <c r="G227" s="3">
        <f>IF($F227&lt;&gt;"",COUNTIF($F$2:$F227,$F227),"")</f>
        <v>23</v>
      </c>
      <c r="H227" s="3">
        <f>IF(X227="","",COUNTIF($X$1:$X227,X227))</f>
        <v>117</v>
      </c>
      <c r="I227" s="3">
        <f>IF(AND(E227&lt;&gt;"Unattached",E227&lt;&gt;""),COUNTIF($E$1:$E227,$E227),"")</f>
        <v>16</v>
      </c>
      <c r="K227" s="10" t="str">
        <f>IF(AND(X227="M",H227&lt;4,NOT(F227="M15")),MAX(K$2:K226)+1,IF($F227="MS",MAX(K$2:K226)+1,""))</f>
        <v/>
      </c>
      <c r="L227" s="10" t="str">
        <f>IF(AND($F227="M40",K227=""),MAX(L$2:L226)+1,"")</f>
        <v/>
      </c>
      <c r="M227" s="10" t="str">
        <f>IF(AND($F227="M50",K227=""),MAX(M$2:M226)+1,"")</f>
        <v/>
      </c>
      <c r="N227" s="10" t="str">
        <f>IF(AND($F227="M60",K227=""),MAX(N$2:N226)+1,"")</f>
        <v/>
      </c>
      <c r="O227" s="10" t="str">
        <f>IF(AND($F227="M70",K227=""),MAX(O$2:O226)+1,"")</f>
        <v/>
      </c>
      <c r="P227" s="10" t="str">
        <f>IF(AND(X227="F",H227&lt;4,NOT(F227="W15")),MAX(P$2:P226)+1,IF($F227="WS",MAX(P$2:P226)+1,""))</f>
        <v/>
      </c>
      <c r="Q227" s="10" t="str">
        <f>IF(AND($F227="W40",P227=""),MAX(Q$2:Q226)+1,"")</f>
        <v/>
      </c>
      <c r="R227" s="10">
        <f>IF(AND($F227="W50",P227=""),MAX(R$2:R226)+1,"")</f>
        <v>23</v>
      </c>
      <c r="S227" s="10" t="str">
        <f>IF(AND($F227="W60",P227=""),MAX(S$2:S226)+1,"")</f>
        <v/>
      </c>
      <c r="T227" s="10" t="str">
        <f>IF(AND($F227="W70",P227=""),MAX(T$2:T226)+1,"")</f>
        <v/>
      </c>
      <c r="U227" s="10" t="str">
        <f>IF($F227="M15",MAX(U$2:U226)+1,"")</f>
        <v/>
      </c>
      <c r="V227" s="10" t="str">
        <f>IF($F227="W15",MAX(V$2:V226)+1,"")</f>
        <v/>
      </c>
      <c r="X227" s="11" t="str">
        <f>IF(ISBLANK(B227),"",VLOOKUP(B227,Register!$A$1:$G$351,6,FALSE))</f>
        <v>F</v>
      </c>
    </row>
    <row r="228" spans="1:24" ht="12">
      <c r="A228" s="3">
        <f t="shared" si="4"/>
        <v>227</v>
      </c>
      <c r="B228" s="3">
        <v>187</v>
      </c>
      <c r="C228" s="43">
        <v>52.59</v>
      </c>
      <c r="D228" s="3" t="str">
        <f>IF(B228="","",VLOOKUP(B228,Register!$A$1:$G$351,2,FALSE)&amp;" "&amp;VLOOKUP(B228,Register!$A$1:$G$351,3,FALSE))</f>
        <v>Bridget Main</v>
      </c>
      <c r="E228" s="3" t="str">
        <f>IF(ISBLANK(B228),"",VLOOKUP(B228,Register!$A$1:$G$351,4,FALSE))</f>
        <v>Victory AC</v>
      </c>
      <c r="F228" s="5" t="str">
        <f>IF(ISBLANK(B228),"",VLOOKUP(B228,Register!$A$1:$G$351,5,FALSE))</f>
        <v>W50</v>
      </c>
      <c r="G228" s="3">
        <f>IF($F228&lt;&gt;"",COUNTIF($F$2:$F228,$F228),"")</f>
        <v>24</v>
      </c>
      <c r="H228" s="3">
        <f>IF(X228="","",COUNTIF($X$1:$X228,X228))</f>
        <v>118</v>
      </c>
      <c r="I228" s="3">
        <f>IF(AND(E228&lt;&gt;"Unattached",E228&lt;&gt;""),COUNTIF($E$1:$E228,$E228),"")</f>
        <v>28</v>
      </c>
      <c r="K228" s="10" t="str">
        <f>IF(AND(X228="M",H228&lt;4,NOT(F228="M15")),MAX(K$2:K227)+1,IF($F228="MS",MAX(K$2:K227)+1,""))</f>
        <v/>
      </c>
      <c r="L228" s="10" t="str">
        <f>IF(AND($F228="M40",K228=""),MAX(L$2:L227)+1,"")</f>
        <v/>
      </c>
      <c r="M228" s="10" t="str">
        <f>IF(AND($F228="M50",K228=""),MAX(M$2:M227)+1,"")</f>
        <v/>
      </c>
      <c r="N228" s="10" t="str">
        <f>IF(AND($F228="M60",K228=""),MAX(N$2:N227)+1,"")</f>
        <v/>
      </c>
      <c r="O228" s="10" t="str">
        <f>IF(AND($F228="M70",K228=""),MAX(O$2:O227)+1,"")</f>
        <v/>
      </c>
      <c r="P228" s="10" t="str">
        <f>IF(AND(X228="F",H228&lt;4,NOT(F228="W15")),MAX(P$2:P227)+1,IF($F228="WS",MAX(P$2:P227)+1,""))</f>
        <v/>
      </c>
      <c r="Q228" s="10" t="str">
        <f>IF(AND($F228="W40",P228=""),MAX(Q$2:Q227)+1,"")</f>
        <v/>
      </c>
      <c r="R228" s="10">
        <f>IF(AND($F228="W50",P228=""),MAX(R$2:R227)+1,"")</f>
        <v>24</v>
      </c>
      <c r="S228" s="10" t="str">
        <f>IF(AND($F228="W60",P228=""),MAX(S$2:S227)+1,"")</f>
        <v/>
      </c>
      <c r="T228" s="10" t="str">
        <f>IF(AND($F228="W70",P228=""),MAX(T$2:T227)+1,"")</f>
        <v/>
      </c>
      <c r="U228" s="10" t="str">
        <f>IF($F228="M15",MAX(U$2:U227)+1,"")</f>
        <v/>
      </c>
      <c r="V228" s="10" t="str">
        <f>IF($F228="W15",MAX(V$2:V227)+1,"")</f>
        <v/>
      </c>
      <c r="X228" s="11" t="str">
        <f>IF(ISBLANK(B228),"",VLOOKUP(B228,Register!$A$1:$G$351,6,FALSE))</f>
        <v>F</v>
      </c>
    </row>
    <row r="229" spans="1:24" ht="12">
      <c r="A229" s="3">
        <f t="shared" si="4"/>
        <v>228</v>
      </c>
      <c r="B229" s="3">
        <v>207</v>
      </c>
      <c r="C229" s="43">
        <v>53</v>
      </c>
      <c r="D229" s="3" t="str">
        <f>IF(B229="","",VLOOKUP(B229,Register!$A$1:$G$351,2,FALSE)&amp;" "&amp;VLOOKUP(B229,Register!$A$1:$G$351,3,FALSE))</f>
        <v>Michelle Spandley</v>
      </c>
      <c r="E229" s="3" t="str">
        <f>IF(ISBLANK(B229),"",VLOOKUP(B229,Register!$A$1:$G$351,4,FALSE))</f>
        <v>Unattached</v>
      </c>
      <c r="F229" s="5" t="str">
        <f>IF(ISBLANK(B229),"",VLOOKUP(B229,Register!$A$1:$G$351,5,FALSE))</f>
        <v>W50</v>
      </c>
      <c r="G229" s="3">
        <f>IF($F229&lt;&gt;"",COUNTIF($F$2:$F229,$F229),"")</f>
        <v>25</v>
      </c>
      <c r="H229" s="3">
        <f>IF(X229="","",COUNTIF($X$1:$X229,X229))</f>
        <v>119</v>
      </c>
      <c r="I229" s="3" t="str">
        <f>IF(AND(E229&lt;&gt;"Unattached",E229&lt;&gt;""),COUNTIF($E$1:$E229,$E229),"")</f>
        <v/>
      </c>
      <c r="K229" s="10" t="str">
        <f>IF(AND(X229="M",H229&lt;4,NOT(F229="M15")),MAX(K$2:K228)+1,IF($F229="MS",MAX(K$2:K228)+1,""))</f>
        <v/>
      </c>
      <c r="L229" s="10" t="str">
        <f>IF(AND($F229="M40",K229=""),MAX(L$2:L228)+1,"")</f>
        <v/>
      </c>
      <c r="M229" s="10" t="str">
        <f>IF(AND($F229="M50",K229=""),MAX(M$2:M228)+1,"")</f>
        <v/>
      </c>
      <c r="N229" s="10" t="str">
        <f>IF(AND($F229="M60",K229=""),MAX(N$2:N228)+1,"")</f>
        <v/>
      </c>
      <c r="O229" s="10" t="str">
        <f>IF(AND($F229="M70",K229=""),MAX(O$2:O228)+1,"")</f>
        <v/>
      </c>
      <c r="P229" s="10" t="str">
        <f>IF(AND(X229="F",H229&lt;4,NOT(F229="W15")),MAX(P$2:P228)+1,IF($F229="WS",MAX(P$2:P228)+1,""))</f>
        <v/>
      </c>
      <c r="Q229" s="10" t="str">
        <f>IF(AND($F229="W40",P229=""),MAX(Q$2:Q228)+1,"")</f>
        <v/>
      </c>
      <c r="R229" s="10">
        <f>IF(AND($F229="W50",P229=""),MAX(R$2:R228)+1,"")</f>
        <v>25</v>
      </c>
      <c r="S229" s="10" t="str">
        <f>IF(AND($F229="W60",P229=""),MAX(S$2:S228)+1,"")</f>
        <v/>
      </c>
      <c r="T229" s="10" t="str">
        <f>IF(AND($F229="W70",P229=""),MAX(T$2:T228)+1,"")</f>
        <v/>
      </c>
      <c r="U229" s="10" t="str">
        <f>IF($F229="M15",MAX(U$2:U228)+1,"")</f>
        <v/>
      </c>
      <c r="V229" s="10" t="str">
        <f>IF($F229="W15",MAX(V$2:V228)+1,"")</f>
        <v/>
      </c>
      <c r="X229" s="11" t="str">
        <f>IF(ISBLANK(B229),"",VLOOKUP(B229,Register!$A$1:$G$351,6,FALSE))</f>
        <v>F</v>
      </c>
    </row>
    <row r="230" spans="1:24" ht="12">
      <c r="A230" s="3">
        <f t="shared" si="4"/>
        <v>229</v>
      </c>
      <c r="B230" s="3">
        <v>253</v>
      </c>
      <c r="C230" s="43">
        <v>53.14</v>
      </c>
      <c r="D230" s="3" t="str">
        <f>IF(B230="","",VLOOKUP(B230,Register!$A$1:$G$351,2,FALSE)&amp;" "&amp;VLOOKUP(B230,Register!$A$1:$G$351,3,FALSE))</f>
        <v>Wendy Groussin</v>
      </c>
      <c r="E230" s="3" t="str">
        <f>IF(ISBLANK(B230),"",VLOOKUP(B230,Register!$A$1:$G$351,4,FALSE))</f>
        <v>Arunners</v>
      </c>
      <c r="F230" s="5" t="str">
        <f>IF(ISBLANK(B230),"",VLOOKUP(B230,Register!$A$1:$G$351,5,FALSE))</f>
        <v>W40</v>
      </c>
      <c r="G230" s="3">
        <f>IF($F230&lt;&gt;"",COUNTIF($F$2:$F230,$F230),"")</f>
        <v>34</v>
      </c>
      <c r="H230" s="3">
        <f>IF(X230="","",COUNTIF($X$1:$X230,X230))</f>
        <v>120</v>
      </c>
      <c r="I230" s="3">
        <f>IF(AND(E230&lt;&gt;"Unattached",E230&lt;&gt;""),COUNTIF($E$1:$E230,$E230),"")</f>
        <v>1</v>
      </c>
      <c r="K230" s="10" t="str">
        <f>IF(AND(X230="M",H230&lt;4,NOT(F230="M15")),MAX(K$2:K229)+1,IF($F230="MS",MAX(K$2:K229)+1,""))</f>
        <v/>
      </c>
      <c r="L230" s="10" t="str">
        <f>IF(AND($F230="M40",K230=""),MAX(L$2:L229)+1,"")</f>
        <v/>
      </c>
      <c r="M230" s="10" t="str">
        <f>IF(AND($F230="M50",K230=""),MAX(M$2:M229)+1,"")</f>
        <v/>
      </c>
      <c r="N230" s="10" t="str">
        <f>IF(AND($F230="M60",K230=""),MAX(N$2:N229)+1,"")</f>
        <v/>
      </c>
      <c r="O230" s="10" t="str">
        <f>IF(AND($F230="M70",K230=""),MAX(O$2:O229)+1,"")</f>
        <v/>
      </c>
      <c r="P230" s="10" t="str">
        <f>IF(AND(X230="F",H230&lt;4,NOT(F230="W15")),MAX(P$2:P229)+1,IF($F230="WS",MAX(P$2:P229)+1,""))</f>
        <v/>
      </c>
      <c r="Q230" s="10">
        <f>IF(AND($F230="W40",P230=""),MAX(Q$2:Q229)+1,"")</f>
        <v>34</v>
      </c>
      <c r="R230" s="10" t="str">
        <f>IF(AND($F230="W50",P230=""),MAX(R$2:R229)+1,"")</f>
        <v/>
      </c>
      <c r="S230" s="10" t="str">
        <f>IF(AND($F230="W60",P230=""),MAX(S$2:S229)+1,"")</f>
        <v/>
      </c>
      <c r="T230" s="10" t="str">
        <f>IF(AND($F230="W70",P230=""),MAX(T$2:T229)+1,"")</f>
        <v/>
      </c>
      <c r="U230" s="10" t="str">
        <f>IF($F230="M15",MAX(U$2:U229)+1,"")</f>
        <v/>
      </c>
      <c r="V230" s="10" t="str">
        <f>IF($F230="W15",MAX(V$2:V229)+1,"")</f>
        <v/>
      </c>
      <c r="X230" s="11" t="str">
        <f>IF(ISBLANK(B230),"",VLOOKUP(B230,Register!$A$1:$G$351,6,FALSE))</f>
        <v>F</v>
      </c>
    </row>
    <row r="231" spans="1:24" ht="12">
      <c r="A231" s="3">
        <f t="shared" si="4"/>
        <v>230</v>
      </c>
      <c r="B231" s="3">
        <v>323</v>
      </c>
      <c r="C231" s="43">
        <v>53.21</v>
      </c>
      <c r="D231" s="3" t="str">
        <f>IF(B231="","",VLOOKUP(B231,Register!$A$1:$G$351,2,FALSE)&amp;" "&amp;VLOOKUP(B231,Register!$A$1:$G$351,3,FALSE))</f>
        <v>Carole Mulry</v>
      </c>
      <c r="E231" s="3" t="str">
        <f>IF(ISBLANK(B231),"",VLOOKUP(B231,Register!$A$1:$G$351,4,FALSE))</f>
        <v>Tone Zone</v>
      </c>
      <c r="F231" s="5" t="str">
        <f>IF(ISBLANK(B231),"",VLOOKUP(B231,Register!$A$1:$G$351,5,FALSE))</f>
        <v>W50</v>
      </c>
      <c r="G231" s="3">
        <f>IF($F231&lt;&gt;"",COUNTIF($F$2:$F231,$F231),"")</f>
        <v>26</v>
      </c>
      <c r="H231" s="3">
        <f>IF(X231="","",COUNTIF($X$1:$X231,X231))</f>
        <v>121</v>
      </c>
      <c r="I231" s="3">
        <f>IF(AND(E231&lt;&gt;"Unattached",E231&lt;&gt;""),COUNTIF($E$1:$E231,$E231),"")</f>
        <v>10</v>
      </c>
      <c r="K231" s="10" t="str">
        <f>IF(AND(X231="M",H231&lt;4,NOT(F231="M15")),MAX(K$2:K230)+1,IF($F231="MS",MAX(K$2:K230)+1,""))</f>
        <v/>
      </c>
      <c r="L231" s="10" t="str">
        <f>IF(AND($F231="M40",K231=""),MAX(L$2:L230)+1,"")</f>
        <v/>
      </c>
      <c r="M231" s="10" t="str">
        <f>IF(AND($F231="M50",K231=""),MAX(M$2:M230)+1,"")</f>
        <v/>
      </c>
      <c r="N231" s="10" t="str">
        <f>IF(AND($F231="M60",K231=""),MAX(N$2:N230)+1,"")</f>
        <v/>
      </c>
      <c r="O231" s="10" t="str">
        <f>IF(AND($F231="M70",K231=""),MAX(O$2:O230)+1,"")</f>
        <v/>
      </c>
      <c r="P231" s="10" t="str">
        <f>IF(AND(X231="F",H231&lt;4,NOT(F231="W15")),MAX(P$2:P230)+1,IF($F231="WS",MAX(P$2:P230)+1,""))</f>
        <v/>
      </c>
      <c r="Q231" s="10" t="str">
        <f>IF(AND($F231="W40",P231=""),MAX(Q$2:Q230)+1,"")</f>
        <v/>
      </c>
      <c r="R231" s="10">
        <f>IF(AND($F231="W50",P231=""),MAX(R$2:R230)+1,"")</f>
        <v>26</v>
      </c>
      <c r="S231" s="10" t="str">
        <f>IF(AND($F231="W60",P231=""),MAX(S$2:S230)+1,"")</f>
        <v/>
      </c>
      <c r="T231" s="10" t="str">
        <f>IF(AND($F231="W70",P231=""),MAX(T$2:T230)+1,"")</f>
        <v/>
      </c>
      <c r="U231" s="10" t="str">
        <f>IF($F231="M15",MAX(U$2:U230)+1,"")</f>
        <v/>
      </c>
      <c r="V231" s="10" t="str">
        <f>IF($F231="W15",MAX(V$2:V230)+1,"")</f>
        <v/>
      </c>
      <c r="X231" s="11" t="str">
        <f>IF(ISBLANK(B231),"",VLOOKUP(B231,Register!$A$1:$G$351,6,FALSE))</f>
        <v>F</v>
      </c>
    </row>
    <row r="232" spans="1:24" ht="12">
      <c r="A232" s="3">
        <f t="shared" si="4"/>
        <v>231</v>
      </c>
      <c r="B232" s="3">
        <v>193</v>
      </c>
      <c r="C232" s="27">
        <v>53.24</v>
      </c>
      <c r="D232" s="3" t="str">
        <f>IF(B232="","",VLOOKUP(B232,Register!$A$1:$G$351,2,FALSE)&amp;" "&amp;VLOOKUP(B232,Register!$A$1:$G$351,3,FALSE))</f>
        <v>Cecilia Csemiczky</v>
      </c>
      <c r="E232" s="3" t="str">
        <f>IF(ISBLANK(B232),"",VLOOKUP(B232,Register!$A$1:$G$351,4,FALSE))</f>
        <v>Reading RR</v>
      </c>
      <c r="F232" s="5" t="str">
        <f>IF(ISBLANK(B232),"",VLOOKUP(B232,Register!$A$1:$G$351,5,FALSE))</f>
        <v>W70</v>
      </c>
      <c r="G232" s="3">
        <f>IF($F232&lt;&gt;"",COUNTIF($F$2:$F232,$F232),"")</f>
        <v>1</v>
      </c>
      <c r="H232" s="3">
        <f>IF(X232="","",COUNTIF($X$1:$X232,X232))</f>
        <v>122</v>
      </c>
      <c r="I232" s="3">
        <f>IF(AND(E232&lt;&gt;"Unattached",E232&lt;&gt;""),COUNTIF($E$1:$E232,$E232),"")</f>
        <v>1</v>
      </c>
      <c r="K232" s="10" t="str">
        <f>IF(AND(X232="M",H232&lt;4,NOT(F232="M15")),MAX(K$2:K231)+1,IF($F232="MS",MAX(K$2:K231)+1,""))</f>
        <v/>
      </c>
      <c r="L232" s="10" t="str">
        <f>IF(AND($F232="M40",K232=""),MAX(L$2:L231)+1,"")</f>
        <v/>
      </c>
      <c r="M232" s="10" t="str">
        <f>IF(AND($F232="M50",K232=""),MAX(M$2:M231)+1,"")</f>
        <v/>
      </c>
      <c r="N232" s="10" t="str">
        <f>IF(AND($F232="M60",K232=""),MAX(N$2:N231)+1,"")</f>
        <v/>
      </c>
      <c r="O232" s="10" t="str">
        <f>IF(AND($F232="M70",K232=""),MAX(O$2:O231)+1,"")</f>
        <v/>
      </c>
      <c r="P232" s="10" t="str">
        <f>IF(AND(X232="F",H232&lt;4,NOT(F232="W15")),MAX(P$2:P231)+1,IF($F232="WS",MAX(P$2:P231)+1,""))</f>
        <v/>
      </c>
      <c r="Q232" s="10" t="str">
        <f>IF(AND($F232="W40",P232=""),MAX(Q$2:Q231)+1,"")</f>
        <v/>
      </c>
      <c r="R232" s="10" t="str">
        <f>IF(AND($F232="W50",P232=""),MAX(R$2:R231)+1,"")</f>
        <v/>
      </c>
      <c r="S232" s="10" t="str">
        <f>IF(AND($F232="W60",P232=""),MAX(S$2:S231)+1,"")</f>
        <v/>
      </c>
      <c r="T232" s="10">
        <f>IF(AND($F232="W70",P232=""),MAX(T$2:T231)+1,"")</f>
        <v>1</v>
      </c>
      <c r="U232" s="10" t="str">
        <f>IF($F232="M15",MAX(U$2:U231)+1,"")</f>
        <v/>
      </c>
      <c r="V232" s="10" t="str">
        <f>IF($F232="W15",MAX(V$2:V231)+1,"")</f>
        <v/>
      </c>
      <c r="X232" s="11" t="str">
        <f>IF(ISBLANK(B232),"",VLOOKUP(B232,Register!$A$1:$G$351,6,FALSE))</f>
        <v>F</v>
      </c>
    </row>
    <row r="233" spans="1:24" ht="12">
      <c r="A233" s="3">
        <f t="shared" si="4"/>
        <v>232</v>
      </c>
      <c r="B233" s="3">
        <v>121</v>
      </c>
      <c r="C233" s="43">
        <v>53.28</v>
      </c>
      <c r="D233" s="3" t="str">
        <f>IF(B233="","",VLOOKUP(B233,Register!$A$1:$G$351,2,FALSE)&amp;" "&amp;VLOOKUP(B233,Register!$A$1:$G$351,3,FALSE))</f>
        <v>Lynnette Meredith</v>
      </c>
      <c r="E233" s="3" t="str">
        <f>IF(ISBLANK(B233),"",VLOOKUP(B233,Register!$A$1:$G$351,4,FALSE))</f>
        <v>Victory AC</v>
      </c>
      <c r="F233" s="5" t="str">
        <f>IF(ISBLANK(B233),"",VLOOKUP(B233,Register!$A$1:$G$351,5,FALSE))</f>
        <v>W60</v>
      </c>
      <c r="G233" s="3">
        <f>IF($F233&lt;&gt;"",COUNTIF($F$2:$F233,$F233),"")</f>
        <v>5</v>
      </c>
      <c r="H233" s="3">
        <f>IF(X233="","",COUNTIF($X$1:$X233,X233))</f>
        <v>123</v>
      </c>
      <c r="I233" s="3">
        <f>IF(AND(E233&lt;&gt;"Unattached",E233&lt;&gt;""),COUNTIF($E$1:$E233,$E233),"")</f>
        <v>29</v>
      </c>
      <c r="K233" s="10" t="str">
        <f>IF(AND(X233="M",H233&lt;4,NOT(F233="M15")),MAX(K$2:K232)+1,IF($F233="MS",MAX(K$2:K232)+1,""))</f>
        <v/>
      </c>
      <c r="L233" s="10" t="str">
        <f>IF(AND($F233="M40",K233=""),MAX(L$2:L232)+1,"")</f>
        <v/>
      </c>
      <c r="M233" s="10" t="str">
        <f>IF(AND($F233="M50",K233=""),MAX(M$2:M232)+1,"")</f>
        <v/>
      </c>
      <c r="N233" s="10" t="str">
        <f>IF(AND($F233="M60",K233=""),MAX(N$2:N232)+1,"")</f>
        <v/>
      </c>
      <c r="O233" s="10" t="str">
        <f>IF(AND($F233="M70",K233=""),MAX(O$2:O232)+1,"")</f>
        <v/>
      </c>
      <c r="P233" s="10" t="str">
        <f>IF(AND(X233="F",H233&lt;4,NOT(F233="W15")),MAX(P$2:P232)+1,IF($F233="WS",MAX(P$2:P232)+1,""))</f>
        <v/>
      </c>
      <c r="Q233" s="10" t="str">
        <f>IF(AND($F233="W40",P233=""),MAX(Q$2:Q232)+1,"")</f>
        <v/>
      </c>
      <c r="R233" s="10" t="str">
        <f>IF(AND($F233="W50",P233=""),MAX(R$2:R232)+1,"")</f>
        <v/>
      </c>
      <c r="S233" s="10">
        <f>IF(AND($F233="W60",P233=""),MAX(S$2:S232)+1,"")</f>
        <v>5</v>
      </c>
      <c r="T233" s="10" t="str">
        <f>IF(AND($F233="W70",P233=""),MAX(T$2:T232)+1,"")</f>
        <v/>
      </c>
      <c r="U233" s="10" t="str">
        <f>IF($F233="M15",MAX(U$2:U232)+1,"")</f>
        <v/>
      </c>
      <c r="V233" s="10" t="str">
        <f>IF($F233="W15",MAX(V$2:V232)+1,"")</f>
        <v/>
      </c>
      <c r="X233" s="11" t="str">
        <f>IF(ISBLANK(B233),"",VLOOKUP(B233,Register!$A$1:$G$351,6,FALSE))</f>
        <v>F</v>
      </c>
    </row>
    <row r="234" spans="1:24" ht="12">
      <c r="A234" s="3">
        <f t="shared" si="4"/>
        <v>233</v>
      </c>
      <c r="B234" s="3">
        <v>84</v>
      </c>
      <c r="C234" s="43">
        <v>53.38</v>
      </c>
      <c r="D234" s="3" t="str">
        <f>IF(B234="","",VLOOKUP(B234,Register!$A$1:$G$351,2,FALSE)&amp;" "&amp;VLOOKUP(B234,Register!$A$1:$G$351,3,FALSE))</f>
        <v>Laura Burford</v>
      </c>
      <c r="E234" s="3" t="str">
        <f>IF(ISBLANK(B234),"",VLOOKUP(B234,Register!$A$1:$G$351,4,FALSE))</f>
        <v>Unattached</v>
      </c>
      <c r="F234" s="5" t="str">
        <f>IF(ISBLANK(B234),"",VLOOKUP(B234,Register!$A$1:$G$351,5,FALSE))</f>
        <v>W15</v>
      </c>
      <c r="G234" s="3">
        <f>IF($F234&lt;&gt;"",COUNTIF($F$2:$F234,$F234),"")</f>
        <v>2</v>
      </c>
      <c r="H234" s="3">
        <f>IF(X234="","",COUNTIF($X$1:$X234,X234))</f>
        <v>124</v>
      </c>
      <c r="I234" s="3" t="str">
        <f>IF(AND(E234&lt;&gt;"Unattached",E234&lt;&gt;""),COUNTIF($E$1:$E234,$E234),"")</f>
        <v/>
      </c>
      <c r="K234" s="10" t="str">
        <f>IF(AND(X234="M",H234&lt;4,NOT(F234="M15")),MAX(K$2:K233)+1,IF($F234="MS",MAX(K$2:K233)+1,""))</f>
        <v/>
      </c>
      <c r="L234" s="10" t="str">
        <f>IF(AND($F234="M40",K234=""),MAX(L$2:L233)+1,"")</f>
        <v/>
      </c>
      <c r="M234" s="10" t="str">
        <f>IF(AND($F234="M50",K234=""),MAX(M$2:M233)+1,"")</f>
        <v/>
      </c>
      <c r="N234" s="10" t="str">
        <f>IF(AND($F234="M60",K234=""),MAX(N$2:N233)+1,"")</f>
        <v/>
      </c>
      <c r="O234" s="10" t="str">
        <f>IF(AND($F234="M70",K234=""),MAX(O$2:O233)+1,"")</f>
        <v/>
      </c>
      <c r="P234" s="10" t="str">
        <f>IF(AND(X234="F",H234&lt;4,NOT(F234="W15")),MAX(P$2:P233)+1,IF($F234="WS",MAX(P$2:P233)+1,""))</f>
        <v/>
      </c>
      <c r="Q234" s="10" t="str">
        <f>IF(AND($F234="W40",P234=""),MAX(Q$2:Q233)+1,"")</f>
        <v/>
      </c>
      <c r="R234" s="10" t="str">
        <f>IF(AND($F234="W50",P234=""),MAX(R$2:R233)+1,"")</f>
        <v/>
      </c>
      <c r="S234" s="10" t="str">
        <f>IF(AND($F234="W60",P234=""),MAX(S$2:S233)+1,"")</f>
        <v/>
      </c>
      <c r="T234" s="10" t="str">
        <f>IF(AND($F234="W70",P234=""),MAX(T$2:T233)+1,"")</f>
        <v/>
      </c>
      <c r="U234" s="10" t="str">
        <f>IF($F234="M15",MAX(U$2:U233)+1,"")</f>
        <v/>
      </c>
      <c r="V234" s="10">
        <f>IF($F234="W15",MAX(V$2:V233)+1,"")</f>
        <v>2</v>
      </c>
      <c r="X234" s="11" t="str">
        <f>IF(ISBLANK(B234),"",VLOOKUP(B234,Register!$A$1:$G$351,6,FALSE))</f>
        <v>F</v>
      </c>
    </row>
    <row r="235" spans="1:24" ht="12">
      <c r="A235" s="3">
        <f t="shared" si="4"/>
        <v>234</v>
      </c>
      <c r="B235" s="3">
        <v>85</v>
      </c>
      <c r="C235" s="43">
        <v>53.38</v>
      </c>
      <c r="D235" s="3" t="str">
        <f>IF(B235="","",VLOOKUP(B235,Register!$A$1:$G$351,2,FALSE)&amp;" "&amp;VLOOKUP(B235,Register!$A$1:$G$351,3,FALSE))</f>
        <v>Gill Burford</v>
      </c>
      <c r="E235" s="3" t="str">
        <f>IF(ISBLANK(B235),"",VLOOKUP(B235,Register!$A$1:$G$351,4,FALSE))</f>
        <v>Unattached</v>
      </c>
      <c r="F235" s="5" t="str">
        <f>IF(ISBLANK(B235),"",VLOOKUP(B235,Register!$A$1:$G$351,5,FALSE))</f>
        <v>W40</v>
      </c>
      <c r="G235" s="3">
        <f>IF($F235&lt;&gt;"",COUNTIF($F$2:$F235,$F235),"")</f>
        <v>35</v>
      </c>
      <c r="H235" s="3">
        <f>IF(X235="","",COUNTIF($X$1:$X235,X235))</f>
        <v>125</v>
      </c>
      <c r="I235" s="3" t="str">
        <f>IF(AND(E235&lt;&gt;"Unattached",E235&lt;&gt;""),COUNTIF($E$1:$E235,$E235),"")</f>
        <v/>
      </c>
      <c r="K235" s="10" t="str">
        <f>IF(AND(X235="M",H235&lt;4,NOT(F235="M15")),MAX(K$2:K234)+1,IF($F235="MS",MAX(K$2:K234)+1,""))</f>
        <v/>
      </c>
      <c r="L235" s="10" t="str">
        <f>IF(AND($F235="M40",K235=""),MAX(L$2:L234)+1,"")</f>
        <v/>
      </c>
      <c r="M235" s="10" t="str">
        <f>IF(AND($F235="M50",K235=""),MAX(M$2:M234)+1,"")</f>
        <v/>
      </c>
      <c r="N235" s="10" t="str">
        <f>IF(AND($F235="M60",K235=""),MAX(N$2:N234)+1,"")</f>
        <v/>
      </c>
      <c r="O235" s="10" t="str">
        <f>IF(AND($F235="M70",K235=""),MAX(O$2:O234)+1,"")</f>
        <v/>
      </c>
      <c r="P235" s="10" t="str">
        <f>IF(AND(X235="F",H235&lt;4,NOT(F235="W15")),MAX(P$2:P234)+1,IF($F235="WS",MAX(P$2:P234)+1,""))</f>
        <v/>
      </c>
      <c r="Q235" s="10">
        <f>IF(AND($F235="W40",P235=""),MAX(Q$2:Q234)+1,"")</f>
        <v>35</v>
      </c>
      <c r="R235" s="10" t="str">
        <f>IF(AND($F235="W50",P235=""),MAX(R$2:R234)+1,"")</f>
        <v/>
      </c>
      <c r="S235" s="10" t="str">
        <f>IF(AND($F235="W60",P235=""),MAX(S$2:S234)+1,"")</f>
        <v/>
      </c>
      <c r="T235" s="10" t="str">
        <f>IF(AND($F235="W70",P235=""),MAX(T$2:T234)+1,"")</f>
        <v/>
      </c>
      <c r="U235" s="10" t="str">
        <f>IF($F235="M15",MAX(U$2:U234)+1,"")</f>
        <v/>
      </c>
      <c r="V235" s="10" t="str">
        <f>IF($F235="W15",MAX(V$2:V234)+1,"")</f>
        <v/>
      </c>
      <c r="X235" s="11" t="str">
        <f>IF(ISBLANK(B235),"",VLOOKUP(B235,Register!$A$1:$G$351,6,FALSE))</f>
        <v>F</v>
      </c>
    </row>
    <row r="236" spans="1:24" ht="12">
      <c r="A236" s="3">
        <f t="shared" si="4"/>
        <v>235</v>
      </c>
      <c r="B236" s="3">
        <v>303</v>
      </c>
      <c r="C236" s="43">
        <v>53.48</v>
      </c>
      <c r="D236" s="3" t="str">
        <f>IF(B236="","",VLOOKUP(B236,Register!$A$1:$G$351,2,FALSE)&amp;" "&amp;VLOOKUP(B236,Register!$A$1:$G$351,3,FALSE))</f>
        <v>Frances Worsley</v>
      </c>
      <c r="E236" s="3" t="str">
        <f>IF(ISBLANK(B236),"",VLOOKUP(B236,Register!$A$1:$G$351,4,FALSE))</f>
        <v>Unattached</v>
      </c>
      <c r="F236" s="5" t="str">
        <f>IF(ISBLANK(B236),"",VLOOKUP(B236,Register!$A$1:$G$351,5,FALSE))</f>
        <v>M50</v>
      </c>
      <c r="G236" s="3">
        <f>IF($F236&lt;&gt;"",COUNTIF($F$2:$F236,$F236),"")</f>
        <v>28</v>
      </c>
      <c r="H236" s="3">
        <f>IF(X236="","",COUNTIF($X$1:$X236,X236))</f>
        <v>110</v>
      </c>
      <c r="I236" s="3" t="str">
        <f>IF(AND(E236&lt;&gt;"Unattached",E236&lt;&gt;""),COUNTIF($E$1:$E236,$E236),"")</f>
        <v/>
      </c>
      <c r="K236" s="10" t="str">
        <f>IF(AND(X236="M",H236&lt;4,NOT(F236="M15")),MAX(K$2:K235)+1,IF($F236="MS",MAX(K$2:K235)+1,""))</f>
        <v/>
      </c>
      <c r="L236" s="10" t="str">
        <f>IF(AND($F236="M40",K236=""),MAX(L$2:L235)+1,"")</f>
        <v/>
      </c>
      <c r="M236" s="10">
        <f>IF(AND($F236="M50",K236=""),MAX(M$2:M235)+1,"")</f>
        <v>28</v>
      </c>
      <c r="N236" s="10" t="str">
        <f>IF(AND($F236="M60",K236=""),MAX(N$2:N235)+1,"")</f>
        <v/>
      </c>
      <c r="O236" s="10" t="str">
        <f>IF(AND($F236="M70",K236=""),MAX(O$2:O235)+1,"")</f>
        <v/>
      </c>
      <c r="P236" s="10" t="str">
        <f>IF(AND(X236="F",H236&lt;4,NOT(F236="W15")),MAX(P$2:P235)+1,IF($F236="WS",MAX(P$2:P235)+1,""))</f>
        <v/>
      </c>
      <c r="Q236" s="10" t="str">
        <f>IF(AND($F236="W40",P236=""),MAX(Q$2:Q235)+1,"")</f>
        <v/>
      </c>
      <c r="R236" s="10" t="str">
        <f>IF(AND($F236="W50",P236=""),MAX(R$2:R235)+1,"")</f>
        <v/>
      </c>
      <c r="S236" s="10" t="str">
        <f>IF(AND($F236="W60",P236=""),MAX(S$2:S235)+1,"")</f>
        <v/>
      </c>
      <c r="T236" s="10" t="str">
        <f>IF(AND($F236="W70",P236=""),MAX(T$2:T235)+1,"")</f>
        <v/>
      </c>
      <c r="U236" s="10" t="str">
        <f>IF($F236="M15",MAX(U$2:U235)+1,"")</f>
        <v/>
      </c>
      <c r="V236" s="10" t="str">
        <f>IF($F236="W15",MAX(V$2:V235)+1,"")</f>
        <v/>
      </c>
      <c r="X236" s="11" t="str">
        <f>IF(ISBLANK(B236),"",VLOOKUP(B236,Register!$A$1:$G$351,6,FALSE))</f>
        <v>M</v>
      </c>
    </row>
    <row r="237" spans="1:24" ht="12">
      <c r="A237" s="3">
        <f t="shared" si="4"/>
        <v>236</v>
      </c>
      <c r="B237" s="3">
        <v>302</v>
      </c>
      <c r="C237" s="43">
        <v>53.49</v>
      </c>
      <c r="D237" s="3" t="str">
        <f>IF(B237="","",VLOOKUP(B237,Register!$A$1:$G$351,2,FALSE)&amp;" "&amp;VLOOKUP(B237,Register!$A$1:$G$351,3,FALSE))</f>
        <v>Samuel Worsley</v>
      </c>
      <c r="E237" s="3" t="str">
        <f>IF(ISBLANK(B237),"",VLOOKUP(B237,Register!$A$1:$G$351,4,FALSE))</f>
        <v>Unattached</v>
      </c>
      <c r="F237" s="5" t="str">
        <f>IF(ISBLANK(B237),"",VLOOKUP(B237,Register!$A$1:$G$351,5,FALSE))</f>
        <v>MS</v>
      </c>
      <c r="G237" s="3">
        <f>IF($F237&lt;&gt;"",COUNTIF($F$2:$F237,$F237),"")</f>
        <v>37</v>
      </c>
      <c r="H237" s="3">
        <f>IF(X237="","",COUNTIF($X$1:$X237,X237))</f>
        <v>111</v>
      </c>
      <c r="I237" s="3" t="str">
        <f>IF(AND(E237&lt;&gt;"Unattached",E237&lt;&gt;""),COUNTIF($E$1:$E237,$E237),"")</f>
        <v/>
      </c>
      <c r="K237" s="10">
        <f>IF(AND(X237="M",H237&lt;4,NOT(F237="M15")),MAX(K$2:K236)+1,IF($F237="MS",MAX(K$2:K236)+1,""))</f>
        <v>38</v>
      </c>
      <c r="L237" s="10" t="str">
        <f>IF(AND($F237="M40",K237=""),MAX(L$2:L236)+1,"")</f>
        <v/>
      </c>
      <c r="M237" s="10" t="str">
        <f>IF(AND($F237="M50",K237=""),MAX(M$2:M236)+1,"")</f>
        <v/>
      </c>
      <c r="N237" s="10" t="str">
        <f>IF(AND($F237="M60",K237=""),MAX(N$2:N236)+1,"")</f>
        <v/>
      </c>
      <c r="O237" s="10" t="str">
        <f>IF(AND($F237="M70",K237=""),MAX(O$2:O236)+1,"")</f>
        <v/>
      </c>
      <c r="P237" s="10" t="str">
        <f>IF(AND(X237="F",H237&lt;4,NOT(F237="W15")),MAX(P$2:P236)+1,IF($F237="WS",MAX(P$2:P236)+1,""))</f>
        <v/>
      </c>
      <c r="Q237" s="10" t="str">
        <f>IF(AND($F237="W40",P237=""),MAX(Q$2:Q236)+1,"")</f>
        <v/>
      </c>
      <c r="R237" s="10" t="str">
        <f>IF(AND($F237="W50",P237=""),MAX(R$2:R236)+1,"")</f>
        <v/>
      </c>
      <c r="S237" s="10" t="str">
        <f>IF(AND($F237="W60",P237=""),MAX(S$2:S236)+1,"")</f>
        <v/>
      </c>
      <c r="T237" s="10" t="str">
        <f>IF(AND($F237="W70",P237=""),MAX(T$2:T236)+1,"")</f>
        <v/>
      </c>
      <c r="U237" s="10" t="str">
        <f>IF($F237="M15",MAX(U$2:U236)+1,"")</f>
        <v/>
      </c>
      <c r="V237" s="10" t="str">
        <f>IF($F237="W15",MAX(V$2:V236)+1,"")</f>
        <v/>
      </c>
      <c r="X237" s="11" t="str">
        <f>IF(ISBLANK(B237),"",VLOOKUP(B237,Register!$A$1:$G$351,6,FALSE))</f>
        <v>M</v>
      </c>
    </row>
    <row r="238" spans="1:24" ht="12">
      <c r="A238" s="3">
        <f t="shared" si="4"/>
        <v>237</v>
      </c>
      <c r="B238" s="3">
        <v>162</v>
      </c>
      <c r="C238" s="43">
        <v>53.56</v>
      </c>
      <c r="D238" s="3" t="str">
        <f>IF(B238="","",VLOOKUP(B238,Register!$A$1:$G$351,2,FALSE)&amp;" "&amp;VLOOKUP(B238,Register!$A$1:$G$351,3,FALSE))</f>
        <v>Robin Greenfield</v>
      </c>
      <c r="E238" s="3" t="str">
        <f>IF(ISBLANK(B238),"",VLOOKUP(B238,Register!$A$1:$G$351,4,FALSE))</f>
        <v>Liss Runners</v>
      </c>
      <c r="F238" s="5" t="str">
        <f>IF(ISBLANK(B238),"",VLOOKUP(B238,Register!$A$1:$G$351,5,FALSE))</f>
        <v>M50</v>
      </c>
      <c r="G238" s="3">
        <f>IF($F238&lt;&gt;"",COUNTIF($F$2:$F238,$F238),"")</f>
        <v>29</v>
      </c>
      <c r="H238" s="3">
        <f>IF(X238="","",COUNTIF($X$1:$X238,X238))</f>
        <v>112</v>
      </c>
      <c r="I238" s="3">
        <f>IF(AND(E238&lt;&gt;"Unattached",E238&lt;&gt;""),COUNTIF($E$1:$E238,$E238),"")</f>
        <v>7</v>
      </c>
      <c r="K238" s="10" t="str">
        <f>IF(AND(X238="M",H238&lt;4,NOT(F238="M15")),MAX(K$2:K237)+1,IF($F238="MS",MAX(K$2:K237)+1,""))</f>
        <v/>
      </c>
      <c r="L238" s="10" t="str">
        <f>IF(AND($F238="M40",K238=""),MAX(L$2:L237)+1,"")</f>
        <v/>
      </c>
      <c r="M238" s="10">
        <f>IF(AND($F238="M50",K238=""),MAX(M$2:M237)+1,"")</f>
        <v>29</v>
      </c>
      <c r="N238" s="10" t="str">
        <f>IF(AND($F238="M60",K238=""),MAX(N$2:N237)+1,"")</f>
        <v/>
      </c>
      <c r="O238" s="10" t="str">
        <f>IF(AND($F238="M70",K238=""),MAX(O$2:O237)+1,"")</f>
        <v/>
      </c>
      <c r="P238" s="10" t="str">
        <f>IF(AND(X238="F",H238&lt;4,NOT(F238="W15")),MAX(P$2:P237)+1,IF($F238="WS",MAX(P$2:P237)+1,""))</f>
        <v/>
      </c>
      <c r="Q238" s="10" t="str">
        <f>IF(AND($F238="W40",P238=""),MAX(Q$2:Q237)+1,"")</f>
        <v/>
      </c>
      <c r="R238" s="10" t="str">
        <f>IF(AND($F238="W50",P238=""),MAX(R$2:R237)+1,"")</f>
        <v/>
      </c>
      <c r="S238" s="10" t="str">
        <f>IF(AND($F238="W60",P238=""),MAX(S$2:S237)+1,"")</f>
        <v/>
      </c>
      <c r="T238" s="10" t="str">
        <f>IF(AND($F238="W70",P238=""),MAX(T$2:T237)+1,"")</f>
        <v/>
      </c>
      <c r="U238" s="10" t="str">
        <f>IF($F238="M15",MAX(U$2:U237)+1,"")</f>
        <v/>
      </c>
      <c r="V238" s="10" t="str">
        <f>IF($F238="W15",MAX(V$2:V237)+1,"")</f>
        <v/>
      </c>
      <c r="X238" s="11" t="str">
        <f>IF(ISBLANK(B238),"",VLOOKUP(B238,Register!$A$1:$G$351,6,FALSE))</f>
        <v>M</v>
      </c>
    </row>
    <row r="239" spans="1:24" ht="12">
      <c r="A239" s="3">
        <f t="shared" si="4"/>
        <v>238</v>
      </c>
      <c r="B239" s="3">
        <v>309</v>
      </c>
      <c r="C239" s="43">
        <v>53.58</v>
      </c>
      <c r="D239" s="3" t="str">
        <f>IF(B239="","",VLOOKUP(B239,Register!$A$1:$G$351,2,FALSE)&amp;" "&amp;VLOOKUP(B239,Register!$A$1:$G$351,3,FALSE))</f>
        <v>Siobhan Coveney</v>
      </c>
      <c r="E239" s="3" t="str">
        <f>IF(ISBLANK(B239),"",VLOOKUP(B239,Register!$A$1:$G$351,4,FALSE))</f>
        <v>Unattached</v>
      </c>
      <c r="F239" s="5" t="str">
        <f>IF(ISBLANK(B239),"",VLOOKUP(B239,Register!$A$1:$G$351,5,FALSE))</f>
        <v>W40</v>
      </c>
      <c r="G239" s="3">
        <f>IF($F239&lt;&gt;"",COUNTIF($F$2:$F239,$F239),"")</f>
        <v>36</v>
      </c>
      <c r="H239" s="3">
        <f>IF(X239="","",COUNTIF($X$1:$X239,X239))</f>
        <v>126</v>
      </c>
      <c r="I239" s="3" t="str">
        <f>IF(AND(E239&lt;&gt;"Unattached",E239&lt;&gt;""),COUNTIF($E$1:$E239,$E239),"")</f>
        <v/>
      </c>
      <c r="K239" s="10" t="str">
        <f>IF(AND(X239="M",H239&lt;4,NOT(F239="M15")),MAX(K$2:K238)+1,IF($F239="MS",MAX(K$2:K238)+1,""))</f>
        <v/>
      </c>
      <c r="L239" s="10" t="str">
        <f>IF(AND($F239="M40",K239=""),MAX(L$2:L238)+1,"")</f>
        <v/>
      </c>
      <c r="M239" s="10" t="str">
        <f>IF(AND($F239="M50",K239=""),MAX(M$2:M238)+1,"")</f>
        <v/>
      </c>
      <c r="N239" s="10" t="str">
        <f>IF(AND($F239="M60",K239=""),MAX(N$2:N238)+1,"")</f>
        <v/>
      </c>
      <c r="O239" s="10" t="str">
        <f>IF(AND($F239="M70",K239=""),MAX(O$2:O238)+1,"")</f>
        <v/>
      </c>
      <c r="P239" s="10" t="str">
        <f>IF(AND(X239="F",H239&lt;4,NOT(F239="W15")),MAX(P$2:P238)+1,IF($F239="WS",MAX(P$2:P238)+1,""))</f>
        <v/>
      </c>
      <c r="Q239" s="10">
        <f>IF(AND($F239="W40",P239=""),MAX(Q$2:Q238)+1,"")</f>
        <v>36</v>
      </c>
      <c r="R239" s="10" t="str">
        <f>IF(AND($F239="W50",P239=""),MAX(R$2:R238)+1,"")</f>
        <v/>
      </c>
      <c r="S239" s="10" t="str">
        <f>IF(AND($F239="W60",P239=""),MAX(S$2:S238)+1,"")</f>
        <v/>
      </c>
      <c r="T239" s="10" t="str">
        <f>IF(AND($F239="W70",P239=""),MAX(T$2:T238)+1,"")</f>
        <v/>
      </c>
      <c r="U239" s="10" t="str">
        <f>IF($F239="M15",MAX(U$2:U238)+1,"")</f>
        <v/>
      </c>
      <c r="V239" s="10" t="str">
        <f>IF($F239="W15",MAX(V$2:V238)+1,"")</f>
        <v/>
      </c>
      <c r="X239" s="11" t="str">
        <f>IF(ISBLANK(B239),"",VLOOKUP(B239,Register!$A$1:$G$351,6,FALSE))</f>
        <v>F</v>
      </c>
    </row>
    <row r="240" spans="1:24" ht="12">
      <c r="A240" s="3">
        <f t="shared" si="4"/>
        <v>239</v>
      </c>
      <c r="B240" s="3">
        <v>153</v>
      </c>
      <c r="C240" s="43">
        <v>54.3</v>
      </c>
      <c r="D240" s="3" t="str">
        <f>IF(B240="","",VLOOKUP(B240,Register!$A$1:$G$351,2,FALSE)&amp;" "&amp;VLOOKUP(B240,Register!$A$1:$G$351,3,FALSE))</f>
        <v>Julie Roberts</v>
      </c>
      <c r="E240" s="3" t="str">
        <f>IF(ISBLANK(B240),"",VLOOKUP(B240,Register!$A$1:$G$351,4,FALSE))</f>
        <v>Unattached</v>
      </c>
      <c r="F240" s="5" t="str">
        <f>IF(ISBLANK(B240),"",VLOOKUP(B240,Register!$A$1:$G$351,5,FALSE))</f>
        <v>W50</v>
      </c>
      <c r="G240" s="3">
        <f>IF($F240&lt;&gt;"",COUNTIF($F$2:$F240,$F240),"")</f>
        <v>27</v>
      </c>
      <c r="H240" s="3">
        <f>IF(X240="","",COUNTIF($X$1:$X240,X240))</f>
        <v>127</v>
      </c>
      <c r="I240" s="3" t="str">
        <f>IF(AND(E240&lt;&gt;"Unattached",E240&lt;&gt;""),COUNTIF($E$1:$E240,$E240),"")</f>
        <v/>
      </c>
      <c r="K240" s="10" t="str">
        <f>IF(AND(X240="M",H240&lt;4,NOT(F240="M15")),MAX(K$2:K239)+1,IF($F240="MS",MAX(K$2:K239)+1,""))</f>
        <v/>
      </c>
      <c r="L240" s="10" t="str">
        <f>IF(AND($F240="M40",K240=""),MAX(L$2:L239)+1,"")</f>
        <v/>
      </c>
      <c r="M240" s="10" t="str">
        <f>IF(AND($F240="M50",K240=""),MAX(M$2:M239)+1,"")</f>
        <v/>
      </c>
      <c r="N240" s="10" t="str">
        <f>IF(AND($F240="M60",K240=""),MAX(N$2:N239)+1,"")</f>
        <v/>
      </c>
      <c r="O240" s="10" t="str">
        <f>IF(AND($F240="M70",K240=""),MAX(O$2:O239)+1,"")</f>
        <v/>
      </c>
      <c r="P240" s="10" t="str">
        <f>IF(AND(X240="F",H240&lt;4,NOT(F240="W15")),MAX(P$2:P239)+1,IF($F240="WS",MAX(P$2:P239)+1,""))</f>
        <v/>
      </c>
      <c r="Q240" s="10" t="str">
        <f>IF(AND($F240="W40",P240=""),MAX(Q$2:Q239)+1,"")</f>
        <v/>
      </c>
      <c r="R240" s="10">
        <f>IF(AND($F240="W50",P240=""),MAX(R$2:R239)+1,"")</f>
        <v>27</v>
      </c>
      <c r="S240" s="10" t="str">
        <f>IF(AND($F240="W60",P240=""),MAX(S$2:S239)+1,"")</f>
        <v/>
      </c>
      <c r="T240" s="10" t="str">
        <f>IF(AND($F240="W70",P240=""),MAX(T$2:T239)+1,"")</f>
        <v/>
      </c>
      <c r="U240" s="10" t="str">
        <f>IF($F240="M15",MAX(U$2:U239)+1,"")</f>
        <v/>
      </c>
      <c r="V240" s="10" t="str">
        <f>IF($F240="W15",MAX(V$2:V239)+1,"")</f>
        <v/>
      </c>
      <c r="X240" s="11" t="str">
        <f>IF(ISBLANK(B240),"",VLOOKUP(B240,Register!$A$1:$G$351,6,FALSE))</f>
        <v>F</v>
      </c>
    </row>
    <row r="241" spans="1:24" ht="12">
      <c r="A241" s="3">
        <f t="shared" si="4"/>
        <v>240</v>
      </c>
      <c r="B241" s="3">
        <v>200</v>
      </c>
      <c r="C241" s="43">
        <v>54.53</v>
      </c>
      <c r="D241" s="3" t="str">
        <f>IF(B241="","",VLOOKUP(B241,Register!$A$1:$G$351,2,FALSE)&amp;" "&amp;VLOOKUP(B241,Register!$A$1:$G$351,3,FALSE))</f>
        <v>Ross Borman</v>
      </c>
      <c r="E241" s="3" t="str">
        <f>IF(ISBLANK(B241),"",VLOOKUP(B241,Register!$A$1:$G$351,4,FALSE))</f>
        <v>Unattached</v>
      </c>
      <c r="F241" s="5" t="str">
        <f>IF(ISBLANK(B241),"",VLOOKUP(B241,Register!$A$1:$G$351,5,FALSE))</f>
        <v>M40</v>
      </c>
      <c r="G241" s="3">
        <f>IF($F241&lt;&gt;"",COUNTIF($F$2:$F241,$F241),"")</f>
        <v>30</v>
      </c>
      <c r="H241" s="3">
        <f>IF(X241="","",COUNTIF($X$1:$X241,X241))</f>
        <v>113</v>
      </c>
      <c r="I241" s="3" t="str">
        <f>IF(AND(E241&lt;&gt;"Unattached",E241&lt;&gt;""),COUNTIF($E$1:$E241,$E241),"")</f>
        <v/>
      </c>
      <c r="K241" s="10" t="str">
        <f>IF(AND(X241="M",H241&lt;4,NOT(F241="M15")),MAX(K$2:K240)+1,IF($F241="MS",MAX(K$2:K240)+1,""))</f>
        <v/>
      </c>
      <c r="L241" s="10">
        <f>IF(AND($F241="M40",K241=""),MAX(L$2:L240)+1,"")</f>
        <v>29</v>
      </c>
      <c r="M241" s="10" t="str">
        <f>IF(AND($F241="M50",K241=""),MAX(M$2:M240)+1,"")</f>
        <v/>
      </c>
      <c r="N241" s="10" t="str">
        <f>IF(AND($F241="M60",K241=""),MAX(N$2:N240)+1,"")</f>
        <v/>
      </c>
      <c r="O241" s="10" t="str">
        <f>IF(AND($F241="M70",K241=""),MAX(O$2:O240)+1,"")</f>
        <v/>
      </c>
      <c r="P241" s="10" t="str">
        <f>IF(AND(X241="F",H241&lt;4,NOT(F241="W15")),MAX(P$2:P240)+1,IF($F241="WS",MAX(P$2:P240)+1,""))</f>
        <v/>
      </c>
      <c r="Q241" s="10" t="str">
        <f>IF(AND($F241="W40",P241=""),MAX(Q$2:Q240)+1,"")</f>
        <v/>
      </c>
      <c r="R241" s="10" t="str">
        <f>IF(AND($F241="W50",P241=""),MAX(R$2:R240)+1,"")</f>
        <v/>
      </c>
      <c r="S241" s="10" t="str">
        <f>IF(AND($F241="W60",P241=""),MAX(S$2:S240)+1,"")</f>
        <v/>
      </c>
      <c r="T241" s="10" t="str">
        <f>IF(AND($F241="W70",P241=""),MAX(T$2:T240)+1,"")</f>
        <v/>
      </c>
      <c r="U241" s="10" t="str">
        <f>IF($F241="M15",MAX(U$2:U240)+1,"")</f>
        <v/>
      </c>
      <c r="V241" s="10" t="str">
        <f>IF($F241="W15",MAX(V$2:V240)+1,"")</f>
        <v/>
      </c>
      <c r="X241" s="11" t="str">
        <f>IF(ISBLANK(B241),"",VLOOKUP(B241,Register!$A$1:$G$351,6,FALSE))</f>
        <v>M</v>
      </c>
    </row>
    <row r="242" spans="1:24" ht="12">
      <c r="A242" s="3">
        <f t="shared" si="4"/>
        <v>241</v>
      </c>
      <c r="B242" s="3">
        <v>33</v>
      </c>
      <c r="C242" s="43">
        <v>55.22</v>
      </c>
      <c r="D242" s="3" t="str">
        <f>IF(B242="","",VLOOKUP(B242,Register!$A$1:$G$351,2,FALSE)&amp;" "&amp;VLOOKUP(B242,Register!$A$1:$G$351,3,FALSE))</f>
        <v>Tracey Hall</v>
      </c>
      <c r="E242" s="3" t="str">
        <f>IF(ISBLANK(B242),"",VLOOKUP(B242,Register!$A$1:$G$351,4,FALSE))</f>
        <v>Unattached</v>
      </c>
      <c r="F242" s="5" t="str">
        <f>IF(ISBLANK(B242),"",VLOOKUP(B242,Register!$A$1:$G$351,5,FALSE))</f>
        <v>W40</v>
      </c>
      <c r="G242" s="3">
        <f>IF($F242&lt;&gt;"",COUNTIF($F$2:$F242,$F242),"")</f>
        <v>37</v>
      </c>
      <c r="H242" s="3">
        <f>IF(X242="","",COUNTIF($X$1:$X242,X242))</f>
        <v>128</v>
      </c>
      <c r="I242" s="3" t="str">
        <f>IF(AND(E242&lt;&gt;"Unattached",E242&lt;&gt;""),COUNTIF($E$1:$E242,$E242),"")</f>
        <v/>
      </c>
      <c r="K242" s="10" t="str">
        <f>IF(AND(X242="M",H242&lt;4,NOT(F242="M15")),MAX(K$2:K241)+1,IF($F242="MS",MAX(K$2:K241)+1,""))</f>
        <v/>
      </c>
      <c r="L242" s="10" t="str">
        <f>IF(AND($F242="M40",K242=""),MAX(L$2:L241)+1,"")</f>
        <v/>
      </c>
      <c r="M242" s="10" t="str">
        <f>IF(AND($F242="M50",K242=""),MAX(M$2:M241)+1,"")</f>
        <v/>
      </c>
      <c r="N242" s="10" t="str">
        <f>IF(AND($F242="M60",K242=""),MAX(N$2:N241)+1,"")</f>
        <v/>
      </c>
      <c r="O242" s="10" t="str">
        <f>IF(AND($F242="M70",K242=""),MAX(O$2:O241)+1,"")</f>
        <v/>
      </c>
      <c r="P242" s="10" t="str">
        <f>IF(AND(X242="F",H242&lt;4,NOT(F242="W15")),MAX(P$2:P241)+1,IF($F242="WS",MAX(P$2:P241)+1,""))</f>
        <v/>
      </c>
      <c r="Q242" s="10">
        <f>IF(AND($F242="W40",P242=""),MAX(Q$2:Q241)+1,"")</f>
        <v>37</v>
      </c>
      <c r="R242" s="10" t="str">
        <f>IF(AND($F242="W50",P242=""),MAX(R$2:R241)+1,"")</f>
        <v/>
      </c>
      <c r="S242" s="10" t="str">
        <f>IF(AND($F242="W60",P242=""),MAX(S$2:S241)+1,"")</f>
        <v/>
      </c>
      <c r="T242" s="10" t="str">
        <f>IF(AND($F242="W70",P242=""),MAX(T$2:T241)+1,"")</f>
        <v/>
      </c>
      <c r="U242" s="10" t="str">
        <f>IF($F242="M15",MAX(U$2:U241)+1,"")</f>
        <v/>
      </c>
      <c r="V242" s="10" t="str">
        <f>IF($F242="W15",MAX(V$2:V241)+1,"")</f>
        <v/>
      </c>
      <c r="X242" s="11" t="str">
        <f>IF(ISBLANK(B242),"",VLOOKUP(B242,Register!$A$1:$G$351,6,FALSE))</f>
        <v>F</v>
      </c>
    </row>
    <row r="243" spans="1:24" ht="12">
      <c r="A243" s="3">
        <f t="shared" si="4"/>
        <v>242</v>
      </c>
      <c r="B243" s="3">
        <v>106</v>
      </c>
      <c r="C243" s="43">
        <v>55.3</v>
      </c>
      <c r="D243" s="3" t="str">
        <f>IF(B243="","",VLOOKUP(B243,Register!$A$1:$G$351,2,FALSE)&amp;" "&amp;VLOOKUP(B243,Register!$A$1:$G$351,3,FALSE))</f>
        <v>Clare Miller</v>
      </c>
      <c r="E243" s="3" t="str">
        <f>IF(ISBLANK(B243),"",VLOOKUP(B243,Register!$A$1:$G$351,4,FALSE))</f>
        <v>Pompey Joggers</v>
      </c>
      <c r="F243" s="5" t="str">
        <f>IF(ISBLANK(B243),"",VLOOKUP(B243,Register!$A$1:$G$351,5,FALSE))</f>
        <v>W50</v>
      </c>
      <c r="G243" s="3">
        <f>IF($F243&lt;&gt;"",COUNTIF($F$2:$F243,$F243),"")</f>
        <v>28</v>
      </c>
      <c r="H243" s="3">
        <f>IF(X243="","",COUNTIF($X$1:$X243,X243))</f>
        <v>129</v>
      </c>
      <c r="I243" s="3">
        <f>IF(AND(E243&lt;&gt;"Unattached",E243&lt;&gt;""),COUNTIF($E$1:$E243,$E243),"")</f>
        <v>13</v>
      </c>
      <c r="K243" s="10" t="str">
        <f>IF(AND(X243="M",H243&lt;4,NOT(F243="M15")),MAX(K$2:K242)+1,IF($F243="MS",MAX(K$2:K242)+1,""))</f>
        <v/>
      </c>
      <c r="L243" s="10" t="str">
        <f>IF(AND($F243="M40",K243=""),MAX(L$2:L242)+1,"")</f>
        <v/>
      </c>
      <c r="M243" s="10" t="str">
        <f>IF(AND($F243="M50",K243=""),MAX(M$2:M242)+1,"")</f>
        <v/>
      </c>
      <c r="N243" s="10" t="str">
        <f>IF(AND($F243="M60",K243=""),MAX(N$2:N242)+1,"")</f>
        <v/>
      </c>
      <c r="O243" s="10" t="str">
        <f>IF(AND($F243="M70",K243=""),MAX(O$2:O242)+1,"")</f>
        <v/>
      </c>
      <c r="P243" s="10" t="str">
        <f>IF(AND(X243="F",H243&lt;4,NOT(F243="W15")),MAX(P$2:P242)+1,IF($F243="WS",MAX(P$2:P242)+1,""))</f>
        <v/>
      </c>
      <c r="Q243" s="10" t="str">
        <f>IF(AND($F243="W40",P243=""),MAX(Q$2:Q242)+1,"")</f>
        <v/>
      </c>
      <c r="R243" s="10">
        <f>IF(AND($F243="W50",P243=""),MAX(R$2:R242)+1,"")</f>
        <v>28</v>
      </c>
      <c r="S243" s="10" t="str">
        <f>IF(AND($F243="W60",P243=""),MAX(S$2:S242)+1,"")</f>
        <v/>
      </c>
      <c r="T243" s="10" t="str">
        <f>IF(AND($F243="W70",P243=""),MAX(T$2:T242)+1,"")</f>
        <v/>
      </c>
      <c r="U243" s="10" t="str">
        <f>IF($F243="M15",MAX(U$2:U242)+1,"")</f>
        <v/>
      </c>
      <c r="V243" s="10" t="str">
        <f>IF($F243="W15",MAX(V$2:V242)+1,"")</f>
        <v/>
      </c>
      <c r="X243" s="11" t="str">
        <f>IF(ISBLANK(B243),"",VLOOKUP(B243,Register!$A$1:$G$351,6,FALSE))</f>
        <v>F</v>
      </c>
    </row>
    <row r="244" spans="1:24" ht="12">
      <c r="A244" s="3">
        <f t="shared" si="4"/>
        <v>243</v>
      </c>
      <c r="B244" s="3">
        <v>31</v>
      </c>
      <c r="C244" s="43">
        <v>55.33</v>
      </c>
      <c r="D244" s="3" t="str">
        <f>IF(B244="","",VLOOKUP(B244,Register!$A$1:$G$351,2,FALSE)&amp;" "&amp;VLOOKUP(B244,Register!$A$1:$G$351,3,FALSE))</f>
        <v>Kathy Richardson</v>
      </c>
      <c r="E244" s="3" t="str">
        <f>IF(ISBLANK(B244),"",VLOOKUP(B244,Register!$A$1:$G$351,4,FALSE))</f>
        <v>Pompey Joggers</v>
      </c>
      <c r="F244" s="5" t="str">
        <f>IF(ISBLANK(B244),"",VLOOKUP(B244,Register!$A$1:$G$351,5,FALSE))</f>
        <v>M50</v>
      </c>
      <c r="G244" s="3">
        <f>IF($F244&lt;&gt;"",COUNTIF($F$2:$F244,$F244),"")</f>
        <v>30</v>
      </c>
      <c r="H244" s="3">
        <f>IF(X244="","",COUNTIF($X$1:$X244,X244))</f>
        <v>114</v>
      </c>
      <c r="I244" s="3">
        <f>IF(AND(E244&lt;&gt;"Unattached",E244&lt;&gt;""),COUNTIF($E$1:$E244,$E244),"")</f>
        <v>14</v>
      </c>
      <c r="K244" s="10" t="str">
        <f>IF(AND(X244="M",H244&lt;4,NOT(F244="M15")),MAX(K$2:K243)+1,IF($F244="MS",MAX(K$2:K243)+1,""))</f>
        <v/>
      </c>
      <c r="L244" s="10" t="str">
        <f>IF(AND($F244="M40",K244=""),MAX(L$2:L243)+1,"")</f>
        <v/>
      </c>
      <c r="M244" s="10">
        <f>IF(AND($F244="M50",K244=""),MAX(M$2:M243)+1,"")</f>
        <v>30</v>
      </c>
      <c r="N244" s="10" t="str">
        <f>IF(AND($F244="M60",K244=""),MAX(N$2:N243)+1,"")</f>
        <v/>
      </c>
      <c r="O244" s="10" t="str">
        <f>IF(AND($F244="M70",K244=""),MAX(O$2:O243)+1,"")</f>
        <v/>
      </c>
      <c r="P244" s="10" t="str">
        <f>IF(AND(X244="F",H244&lt;4,NOT(F244="W15")),MAX(P$2:P243)+1,IF($F244="WS",MAX(P$2:P243)+1,""))</f>
        <v/>
      </c>
      <c r="Q244" s="10" t="str">
        <f>IF(AND($F244="W40",P244=""),MAX(Q$2:Q243)+1,"")</f>
        <v/>
      </c>
      <c r="R244" s="10" t="str">
        <f>IF(AND($F244="W50",P244=""),MAX(R$2:R243)+1,"")</f>
        <v/>
      </c>
      <c r="S244" s="10" t="str">
        <f>IF(AND($F244="W60",P244=""),MAX(S$2:S243)+1,"")</f>
        <v/>
      </c>
      <c r="T244" s="10" t="str">
        <f>IF(AND($F244="W70",P244=""),MAX(T$2:T243)+1,"")</f>
        <v/>
      </c>
      <c r="U244" s="10" t="str">
        <f>IF($F244="M15",MAX(U$2:U243)+1,"")</f>
        <v/>
      </c>
      <c r="V244" s="10" t="str">
        <f>IF($F244="W15",MAX(V$2:V243)+1,"")</f>
        <v/>
      </c>
      <c r="X244" s="11" t="str">
        <f>IF(ISBLANK(B244),"",VLOOKUP(B244,Register!$A$1:$G$351,6,FALSE))</f>
        <v>M</v>
      </c>
    </row>
    <row r="245" spans="1:24" ht="12">
      <c r="A245" s="3">
        <f t="shared" si="4"/>
        <v>244</v>
      </c>
      <c r="B245" s="3">
        <v>214</v>
      </c>
      <c r="C245" s="43">
        <v>55.33</v>
      </c>
      <c r="D245" s="3" t="str">
        <f>IF(B245="","",VLOOKUP(B245,Register!$A$1:$G$351,2,FALSE)&amp;" "&amp;VLOOKUP(B245,Register!$A$1:$G$351,3,FALSE))</f>
        <v>Emily Rowe</v>
      </c>
      <c r="E245" s="3" t="str">
        <f>IF(ISBLANK(B245),"",VLOOKUP(B245,Register!$A$1:$G$351,4,FALSE))</f>
        <v>Unattached</v>
      </c>
      <c r="F245" s="5" t="str">
        <f>IF(ISBLANK(B245),"",VLOOKUP(B245,Register!$A$1:$G$351,5,FALSE))</f>
        <v>WS</v>
      </c>
      <c r="G245" s="3">
        <f>IF($F245&lt;&gt;"",COUNTIF($F$2:$F245,$F245),"")</f>
        <v>57</v>
      </c>
      <c r="H245" s="3">
        <f>IF(X245="","",COUNTIF($X$1:$X245,X245))</f>
        <v>130</v>
      </c>
      <c r="I245" s="3" t="str">
        <f>IF(AND(E245&lt;&gt;"Unattached",E245&lt;&gt;""),COUNTIF($E$1:$E245,$E245),"")</f>
        <v/>
      </c>
      <c r="K245" s="10" t="str">
        <f>IF(AND(X245="M",H245&lt;4,NOT(F245="M15")),MAX(K$2:K244)+1,IF($F245="MS",MAX(K$2:K244)+1,""))</f>
        <v/>
      </c>
      <c r="L245" s="10" t="str">
        <f>IF(AND($F245="M40",K245=""),MAX(L$2:L244)+1,"")</f>
        <v/>
      </c>
      <c r="M245" s="10" t="str">
        <f>IF(AND($F245="M50",K245=""),MAX(M$2:M244)+1,"")</f>
        <v/>
      </c>
      <c r="N245" s="10" t="str">
        <f>IF(AND($F245="M60",K245=""),MAX(N$2:N244)+1,"")</f>
        <v/>
      </c>
      <c r="O245" s="10" t="str">
        <f>IF(AND($F245="M70",K245=""),MAX(O$2:O244)+1,"")</f>
        <v/>
      </c>
      <c r="P245" s="10">
        <f>IF(AND(X245="F",H245&lt;4,NOT(F245="W15")),MAX(P$2:P244)+1,IF($F245="WS",MAX(P$2:P244)+1,""))</f>
        <v>57</v>
      </c>
      <c r="Q245" s="10" t="str">
        <f>IF(AND($F245="W40",P245=""),MAX(Q$2:Q244)+1,"")</f>
        <v/>
      </c>
      <c r="R245" s="10" t="str">
        <f>IF(AND($F245="W50",P245=""),MAX(R$2:R244)+1,"")</f>
        <v/>
      </c>
      <c r="S245" s="10" t="str">
        <f>IF(AND($F245="W60",P245=""),MAX(S$2:S244)+1,"")</f>
        <v/>
      </c>
      <c r="T245" s="10" t="str">
        <f>IF(AND($F245="W70",P245=""),MAX(T$2:T244)+1,"")</f>
        <v/>
      </c>
      <c r="U245" s="10" t="str">
        <f>IF($F245="M15",MAX(U$2:U244)+1,"")</f>
        <v/>
      </c>
      <c r="V245" s="10" t="str">
        <f>IF($F245="W15",MAX(V$2:V244)+1,"")</f>
        <v/>
      </c>
      <c r="X245" s="11" t="str">
        <f>IF(ISBLANK(B245),"",VLOOKUP(B245,Register!$A$1:$G$351,6,FALSE))</f>
        <v>F</v>
      </c>
    </row>
    <row r="246" spans="1:24" ht="12">
      <c r="A246" s="3">
        <f t="shared" si="4"/>
        <v>245</v>
      </c>
      <c r="B246" s="3">
        <v>245</v>
      </c>
      <c r="C246" s="43" t="s">
        <v>555</v>
      </c>
      <c r="D246" s="3" t="str">
        <f>IF(B246="","",VLOOKUP(B246,Register!$A$1:$G$351,2,FALSE)&amp;" "&amp;VLOOKUP(B246,Register!$A$1:$G$351,3,FALSE))</f>
        <v>Tony Flint</v>
      </c>
      <c r="E246" s="3" t="str">
        <f>IF(ISBLANK(B246),"",VLOOKUP(B246,Register!$A$1:$G$351,4,FALSE))</f>
        <v>Arunners</v>
      </c>
      <c r="F246" s="5" t="str">
        <f>IF(ISBLANK(B246),"",VLOOKUP(B246,Register!$A$1:$G$351,5,FALSE))</f>
        <v>M70</v>
      </c>
      <c r="G246" s="3">
        <f>IF($F246&lt;&gt;"",COUNTIF($F$2:$F246,$F246),"")</f>
        <v>4</v>
      </c>
      <c r="H246" s="3">
        <f>IF(X246="","",COUNTIF($X$1:$X246,X246))</f>
        <v>115</v>
      </c>
      <c r="I246" s="3">
        <f>IF(AND(E246&lt;&gt;"Unattached",E246&lt;&gt;""),COUNTIF($E$1:$E246,$E246),"")</f>
        <v>2</v>
      </c>
      <c r="K246" s="10" t="str">
        <f>IF(AND(X246="M",H246&lt;4,NOT(F246="M15")),MAX(K$2:K245)+1,IF($F246="MS",MAX(K$2:K245)+1,""))</f>
        <v/>
      </c>
      <c r="L246" s="10" t="str">
        <f>IF(AND($F246="M40",K246=""),MAX(L$2:L245)+1,"")</f>
        <v/>
      </c>
      <c r="M246" s="10" t="str">
        <f>IF(AND($F246="M50",K246=""),MAX(M$2:M245)+1,"")</f>
        <v/>
      </c>
      <c r="N246" s="10" t="str">
        <f>IF(AND($F246="M60",K246=""),MAX(N$2:N245)+1,"")</f>
        <v/>
      </c>
      <c r="O246" s="10">
        <f>IF(AND($F246="M70",K246=""),MAX(O$2:O245)+1,"")</f>
        <v>4</v>
      </c>
      <c r="P246" s="10" t="str">
        <f>IF(AND(X246="F",H246&lt;4,NOT(F246="W15")),MAX(P$2:P245)+1,IF($F246="WS",MAX(P$2:P245)+1,""))</f>
        <v/>
      </c>
      <c r="Q246" s="10" t="str">
        <f>IF(AND($F246="W40",P246=""),MAX(Q$2:Q245)+1,"")</f>
        <v/>
      </c>
      <c r="R246" s="10" t="str">
        <f>IF(AND($F246="W50",P246=""),MAX(R$2:R245)+1,"")</f>
        <v/>
      </c>
      <c r="S246" s="10" t="str">
        <f>IF(AND($F246="W60",P246=""),MAX(S$2:S245)+1,"")</f>
        <v/>
      </c>
      <c r="T246" s="10" t="str">
        <f>IF(AND($F246="W70",P246=""),MAX(T$2:T245)+1,"")</f>
        <v/>
      </c>
      <c r="U246" s="10" t="str">
        <f>IF($F246="M15",MAX(U$2:U245)+1,"")</f>
        <v/>
      </c>
      <c r="V246" s="10" t="str">
        <f>IF($F246="W15",MAX(V$2:V245)+1,"")</f>
        <v/>
      </c>
      <c r="X246" s="11" t="str">
        <f>IF(ISBLANK(B246),"",VLOOKUP(B246,Register!$A$1:$G$351,6,FALSE))</f>
        <v>M</v>
      </c>
    </row>
    <row r="247" spans="1:24" ht="12">
      <c r="A247" s="3">
        <f t="shared" si="4"/>
        <v>246</v>
      </c>
      <c r="B247" s="3">
        <v>297</v>
      </c>
      <c r="C247" s="43">
        <v>55.42</v>
      </c>
      <c r="D247" s="3" t="str">
        <f>IF(B247="","",VLOOKUP(B247,Register!$A$1:$G$351,2,FALSE)&amp;" "&amp;VLOOKUP(B247,Register!$A$1:$G$351,3,FALSE))</f>
        <v>Darin McCloud</v>
      </c>
      <c r="E247" s="3" t="str">
        <f>IF(ISBLANK(B247),"",VLOOKUP(B247,Register!$A$1:$G$351,4,FALSE))</f>
        <v>Victory AC</v>
      </c>
      <c r="F247" s="5" t="str">
        <f>IF(ISBLANK(B247),"",VLOOKUP(B247,Register!$A$1:$G$351,5,FALSE))</f>
        <v>M50</v>
      </c>
      <c r="G247" s="3">
        <f>IF($F247&lt;&gt;"",COUNTIF($F$2:$F247,$F247),"")</f>
        <v>31</v>
      </c>
      <c r="H247" s="3">
        <f>IF(X247="","",COUNTIF($X$1:$X247,X247))</f>
        <v>116</v>
      </c>
      <c r="I247" s="3">
        <f>IF(AND(E247&lt;&gt;"Unattached",E247&lt;&gt;""),COUNTIF($E$1:$E247,$E247),"")</f>
        <v>30</v>
      </c>
      <c r="K247" s="10" t="str">
        <f>IF(AND(X247="M",H247&lt;4,NOT(F247="M15")),MAX(K$2:K246)+1,IF($F247="MS",MAX(K$2:K246)+1,""))</f>
        <v/>
      </c>
      <c r="L247" s="10" t="str">
        <f>IF(AND($F247="M40",K247=""),MAX(L$2:L246)+1,"")</f>
        <v/>
      </c>
      <c r="M247" s="10">
        <f>IF(AND($F247="M50",K247=""),MAX(M$2:M246)+1,"")</f>
        <v>31</v>
      </c>
      <c r="N247" s="10" t="str">
        <f>IF(AND($F247="M60",K247=""),MAX(N$2:N246)+1,"")</f>
        <v/>
      </c>
      <c r="O247" s="10" t="str">
        <f>IF(AND($F247="M70",K247=""),MAX(O$2:O246)+1,"")</f>
        <v/>
      </c>
      <c r="P247" s="10" t="str">
        <f>IF(AND(X247="F",H247&lt;4,NOT(F247="W15")),MAX(P$2:P246)+1,IF($F247="WS",MAX(P$2:P246)+1,""))</f>
        <v/>
      </c>
      <c r="Q247" s="10" t="str">
        <f>IF(AND($F247="W40",P247=""),MAX(Q$2:Q246)+1,"")</f>
        <v/>
      </c>
      <c r="R247" s="10" t="str">
        <f>IF(AND($F247="W50",P247=""),MAX(R$2:R246)+1,"")</f>
        <v/>
      </c>
      <c r="S247" s="10" t="str">
        <f>IF(AND($F247="W60",P247=""),MAX(S$2:S246)+1,"")</f>
        <v/>
      </c>
      <c r="T247" s="10" t="str">
        <f>IF(AND($F247="W70",P247=""),MAX(T$2:T246)+1,"")</f>
        <v/>
      </c>
      <c r="U247" s="10" t="str">
        <f>IF($F247="M15",MAX(U$2:U246)+1,"")</f>
        <v/>
      </c>
      <c r="V247" s="10" t="str">
        <f>IF($F247="W15",MAX(V$2:V246)+1,"")</f>
        <v/>
      </c>
      <c r="X247" s="11" t="str">
        <f>IF(ISBLANK(B247),"",VLOOKUP(B247,Register!$A$1:$G$351,6,FALSE))</f>
        <v>M</v>
      </c>
    </row>
    <row r="248" spans="1:24" ht="12">
      <c r="A248" s="3">
        <f t="shared" si="4"/>
        <v>247</v>
      </c>
      <c r="B248" s="3">
        <v>47</v>
      </c>
      <c r="C248" s="43">
        <v>55.52</v>
      </c>
      <c r="D248" s="3" t="str">
        <f>IF(B248="","",VLOOKUP(B248,Register!$A$1:$G$351,2,FALSE)&amp;" "&amp;VLOOKUP(B248,Register!$A$1:$G$351,3,FALSE))</f>
        <v>Emma Haywood</v>
      </c>
      <c r="E248" s="3" t="str">
        <f>IF(ISBLANK(B248),"",VLOOKUP(B248,Register!$A$1:$G$351,4,FALSE))</f>
        <v>Unattached</v>
      </c>
      <c r="F248" s="5" t="str">
        <f>IF(ISBLANK(B248),"",VLOOKUP(B248,Register!$A$1:$G$351,5,FALSE))</f>
        <v>WS</v>
      </c>
      <c r="G248" s="3">
        <f>IF($F248&lt;&gt;"",COUNTIF($F$2:$F248,$F248),"")</f>
        <v>58</v>
      </c>
      <c r="H248" s="3">
        <f>IF(X248="","",COUNTIF($X$1:$X248,X248))</f>
        <v>131</v>
      </c>
      <c r="I248" s="3" t="str">
        <f>IF(AND(E248&lt;&gt;"Unattached",E248&lt;&gt;""),COUNTIF($E$1:$E248,$E248),"")</f>
        <v/>
      </c>
      <c r="K248" s="10" t="str">
        <f>IF(AND(X248="M",H248&lt;4,NOT(F248="M15")),MAX(K$2:K247)+1,IF($F248="MS",MAX(K$2:K247)+1,""))</f>
        <v/>
      </c>
      <c r="L248" s="10" t="str">
        <f>IF(AND($F248="M40",K248=""),MAX(L$2:L247)+1,"")</f>
        <v/>
      </c>
      <c r="M248" s="10" t="str">
        <f>IF(AND($F248="M50",K248=""),MAX(M$2:M247)+1,"")</f>
        <v/>
      </c>
      <c r="N248" s="10" t="str">
        <f>IF(AND($F248="M60",K248=""),MAX(N$2:N247)+1,"")</f>
        <v/>
      </c>
      <c r="O248" s="10" t="str">
        <f>IF(AND($F248="M70",K248=""),MAX(O$2:O247)+1,"")</f>
        <v/>
      </c>
      <c r="P248" s="10">
        <f>IF(AND(X248="F",H248&lt;4,NOT(F248="W15")),MAX(P$2:P247)+1,IF($F248="WS",MAX(P$2:P247)+1,""))</f>
        <v>58</v>
      </c>
      <c r="Q248" s="10" t="str">
        <f>IF(AND($F248="W40",P248=""),MAX(Q$2:Q247)+1,"")</f>
        <v/>
      </c>
      <c r="R248" s="10" t="str">
        <f>IF(AND($F248="W50",P248=""),MAX(R$2:R247)+1,"")</f>
        <v/>
      </c>
      <c r="S248" s="10" t="str">
        <f>IF(AND($F248="W60",P248=""),MAX(S$2:S247)+1,"")</f>
        <v/>
      </c>
      <c r="T248" s="10" t="str">
        <f>IF(AND($F248="W70",P248=""),MAX(T$2:T247)+1,"")</f>
        <v/>
      </c>
      <c r="U248" s="10" t="str">
        <f>IF($F248="M15",MAX(U$2:U247)+1,"")</f>
        <v/>
      </c>
      <c r="V248" s="10" t="str">
        <f>IF($F248="W15",MAX(V$2:V247)+1,"")</f>
        <v/>
      </c>
      <c r="X248" s="11" t="str">
        <f>IF(ISBLANK(B248),"",VLOOKUP(B248,Register!$A$1:$G$351,6,FALSE))</f>
        <v>F</v>
      </c>
    </row>
    <row r="249" spans="1:24" ht="12">
      <c r="A249" s="3">
        <f t="shared" si="4"/>
        <v>248</v>
      </c>
      <c r="B249" s="3">
        <v>58</v>
      </c>
      <c r="C249" s="43">
        <v>55.52</v>
      </c>
      <c r="D249" s="3" t="str">
        <f>IF(B249="","",VLOOKUP(B249,Register!$A$1:$G$351,2,FALSE)&amp;" "&amp;VLOOKUP(B249,Register!$A$1:$G$351,3,FALSE))</f>
        <v>Neil Vallender</v>
      </c>
      <c r="E249" s="3" t="str">
        <f>IF(ISBLANK(B249),"",VLOOKUP(B249,Register!$A$1:$G$351,4,FALSE))</f>
        <v>Unattached</v>
      </c>
      <c r="F249" s="5" t="str">
        <f>IF(ISBLANK(B249),"",VLOOKUP(B249,Register!$A$1:$G$351,5,FALSE))</f>
        <v>MS</v>
      </c>
      <c r="G249" s="3">
        <f>IF($F249&lt;&gt;"",COUNTIF($F$2:$F249,$F249),"")</f>
        <v>38</v>
      </c>
      <c r="H249" s="3">
        <f>IF(X249="","",COUNTIF($X$1:$X249,X249))</f>
        <v>117</v>
      </c>
      <c r="I249" s="3" t="str">
        <f>IF(AND(E249&lt;&gt;"Unattached",E249&lt;&gt;""),COUNTIF($E$1:$E249,$E249),"")</f>
        <v/>
      </c>
      <c r="K249" s="10">
        <f>IF(AND(X249="M",H249&lt;4,NOT(F249="M15")),MAX(K$2:K248)+1,IF($F249="MS",MAX(K$2:K248)+1,""))</f>
        <v>39</v>
      </c>
      <c r="L249" s="10" t="str">
        <f>IF(AND($F249="M40",K249=""),MAX(L$2:L248)+1,"")</f>
        <v/>
      </c>
      <c r="M249" s="10" t="str">
        <f>IF(AND($F249="M50",K249=""),MAX(M$2:M248)+1,"")</f>
        <v/>
      </c>
      <c r="N249" s="10" t="str">
        <f>IF(AND($F249="M60",K249=""),MAX(N$2:N248)+1,"")</f>
        <v/>
      </c>
      <c r="O249" s="10" t="str">
        <f>IF(AND($F249="M70",K249=""),MAX(O$2:O248)+1,"")</f>
        <v/>
      </c>
      <c r="P249" s="10" t="str">
        <f>IF(AND(X249="F",H249&lt;4,NOT(F249="W15")),MAX(P$2:P248)+1,IF($F249="WS",MAX(P$2:P248)+1,""))</f>
        <v/>
      </c>
      <c r="Q249" s="10" t="str">
        <f>IF(AND($F249="W40",P249=""),MAX(Q$2:Q248)+1,"")</f>
        <v/>
      </c>
      <c r="R249" s="10" t="str">
        <f>IF(AND($F249="W50",P249=""),MAX(R$2:R248)+1,"")</f>
        <v/>
      </c>
      <c r="S249" s="10" t="str">
        <f>IF(AND($F249="W60",P249=""),MAX(S$2:S248)+1,"")</f>
        <v/>
      </c>
      <c r="T249" s="10" t="str">
        <f>IF(AND($F249="W70",P249=""),MAX(T$2:T248)+1,"")</f>
        <v/>
      </c>
      <c r="U249" s="10" t="str">
        <f>IF($F249="M15",MAX(U$2:U248)+1,"")</f>
        <v/>
      </c>
      <c r="V249" s="10" t="str">
        <f>IF($F249="W15",MAX(V$2:V248)+1,"")</f>
        <v/>
      </c>
      <c r="X249" s="11" t="str">
        <f>IF(ISBLANK(B249),"",VLOOKUP(B249,Register!$A$1:$G$351,6,FALSE))</f>
        <v>M</v>
      </c>
    </row>
    <row r="250" spans="1:24" ht="12">
      <c r="A250" s="3">
        <f t="shared" si="4"/>
        <v>249</v>
      </c>
      <c r="B250" s="3">
        <v>282</v>
      </c>
      <c r="C250" s="43">
        <v>55.56</v>
      </c>
      <c r="D250" s="3" t="str">
        <f>IF(B250="","",VLOOKUP(B250,Register!$A$1:$G$351,2,FALSE)&amp;" "&amp;VLOOKUP(B250,Register!$A$1:$G$351,3,FALSE))</f>
        <v>Elaine James</v>
      </c>
      <c r="E250" s="3" t="str">
        <f>IF(ISBLANK(B250),"",VLOOKUP(B250,Register!$A$1:$G$351,4,FALSE))</f>
        <v>Unattached</v>
      </c>
      <c r="F250" s="5" t="str">
        <f>IF(ISBLANK(B250),"",VLOOKUP(B250,Register!$A$1:$G$351,5,FALSE))</f>
        <v>WS</v>
      </c>
      <c r="G250" s="3">
        <f>IF($F250&lt;&gt;"",COUNTIF($F$2:$F250,$F250),"")</f>
        <v>59</v>
      </c>
      <c r="H250" s="3">
        <f>IF(X250="","",COUNTIF($X$1:$X250,X250))</f>
        <v>132</v>
      </c>
      <c r="I250" s="3" t="str">
        <f>IF(AND(E250&lt;&gt;"Unattached",E250&lt;&gt;""),COUNTIF($E$1:$E250,$E250),"")</f>
        <v/>
      </c>
      <c r="K250" s="10" t="str">
        <f>IF(AND(X250="M",H250&lt;4,NOT(F250="M15")),MAX(K$2:K249)+1,IF($F250="MS",MAX(K$2:K249)+1,""))</f>
        <v/>
      </c>
      <c r="L250" s="10" t="str">
        <f>IF(AND($F250="M40",K250=""),MAX(L$2:L249)+1,"")</f>
        <v/>
      </c>
      <c r="M250" s="10" t="str">
        <f>IF(AND($F250="M50",K250=""),MAX(M$2:M249)+1,"")</f>
        <v/>
      </c>
      <c r="N250" s="10" t="str">
        <f>IF(AND($F250="M60",K250=""),MAX(N$2:N249)+1,"")</f>
        <v/>
      </c>
      <c r="O250" s="10" t="str">
        <f>IF(AND($F250="M70",K250=""),MAX(O$2:O249)+1,"")</f>
        <v/>
      </c>
      <c r="P250" s="10">
        <f>IF(AND(X250="F",H250&lt;4,NOT(F250="W15")),MAX(P$2:P249)+1,IF($F250="WS",MAX(P$2:P249)+1,""))</f>
        <v>59</v>
      </c>
      <c r="Q250" s="10" t="str">
        <f>IF(AND($F250="W40",P250=""),MAX(Q$2:Q249)+1,"")</f>
        <v/>
      </c>
      <c r="R250" s="10" t="str">
        <f>IF(AND($F250="W50",P250=""),MAX(R$2:R249)+1,"")</f>
        <v/>
      </c>
      <c r="S250" s="10" t="str">
        <f>IF(AND($F250="W60",P250=""),MAX(S$2:S249)+1,"")</f>
        <v/>
      </c>
      <c r="T250" s="10" t="str">
        <f>IF(AND($F250="W70",P250=""),MAX(T$2:T249)+1,"")</f>
        <v/>
      </c>
      <c r="U250" s="10" t="str">
        <f>IF($F250="M15",MAX(U$2:U249)+1,"")</f>
        <v/>
      </c>
      <c r="V250" s="10" t="str">
        <f>IF($F250="W15",MAX(V$2:V249)+1,"")</f>
        <v/>
      </c>
      <c r="X250" s="11" t="str">
        <f>IF(ISBLANK(B250),"",VLOOKUP(B250,Register!$A$1:$G$351,6,FALSE))</f>
        <v>F</v>
      </c>
    </row>
    <row r="251" spans="1:24" ht="12">
      <c r="A251" s="3">
        <f t="shared" si="4"/>
        <v>250</v>
      </c>
      <c r="B251" s="3">
        <v>126</v>
      </c>
      <c r="C251" s="43">
        <v>56.1</v>
      </c>
      <c r="D251" s="3" t="str">
        <f>IF(B251="","",VLOOKUP(B251,Register!$A$1:$G$351,2,FALSE)&amp;" "&amp;VLOOKUP(B251,Register!$A$1:$G$351,3,FALSE))</f>
        <v>Kim Amey</v>
      </c>
      <c r="E251" s="3" t="str">
        <f>IF(ISBLANK(B251),"",VLOOKUP(B251,Register!$A$1:$G$351,4,FALSE))</f>
        <v>Unattached</v>
      </c>
      <c r="F251" s="5" t="str">
        <f>IF(ISBLANK(B251),"",VLOOKUP(B251,Register!$A$1:$G$351,5,FALSE))</f>
        <v>W50</v>
      </c>
      <c r="G251" s="3">
        <f>IF($F251&lt;&gt;"",COUNTIF($F$2:$F251,$F251),"")</f>
        <v>29</v>
      </c>
      <c r="H251" s="3">
        <f>IF(X251="","",COUNTIF($X$1:$X251,X251))</f>
        <v>133</v>
      </c>
      <c r="I251" s="3" t="str">
        <f>IF(AND(E251&lt;&gt;"Unattached",E251&lt;&gt;""),COUNTIF($E$1:$E251,$E251),"")</f>
        <v/>
      </c>
      <c r="K251" s="10" t="str">
        <f>IF(AND(X251="M",H251&lt;4,NOT(F251="M15")),MAX(K$2:K250)+1,IF($F251="MS",MAX(K$2:K250)+1,""))</f>
        <v/>
      </c>
      <c r="L251" s="10" t="str">
        <f>IF(AND($F251="M40",K251=""),MAX(L$2:L250)+1,"")</f>
        <v/>
      </c>
      <c r="M251" s="10" t="str">
        <f>IF(AND($F251="M50",K251=""),MAX(M$2:M250)+1,"")</f>
        <v/>
      </c>
      <c r="N251" s="10" t="str">
        <f>IF(AND($F251="M60",K251=""),MAX(N$2:N250)+1,"")</f>
        <v/>
      </c>
      <c r="O251" s="10" t="str">
        <f>IF(AND($F251="M70",K251=""),MAX(O$2:O250)+1,"")</f>
        <v/>
      </c>
      <c r="P251" s="10" t="str">
        <f>IF(AND(X251="F",H251&lt;4,NOT(F251="W15")),MAX(P$2:P250)+1,IF($F251="WS",MAX(P$2:P250)+1,""))</f>
        <v/>
      </c>
      <c r="Q251" s="10" t="str">
        <f>IF(AND($F251="W40",P251=""),MAX(Q$2:Q250)+1,"")</f>
        <v/>
      </c>
      <c r="R251" s="10">
        <f>IF(AND($F251="W50",P251=""),MAX(R$2:R250)+1,"")</f>
        <v>29</v>
      </c>
      <c r="S251" s="10" t="str">
        <f>IF(AND($F251="W60",P251=""),MAX(S$2:S250)+1,"")</f>
        <v/>
      </c>
      <c r="T251" s="10" t="str">
        <f>IF(AND($F251="W70",P251=""),MAX(T$2:T250)+1,"")</f>
        <v/>
      </c>
      <c r="U251" s="10" t="str">
        <f>IF($F251="M15",MAX(U$2:U250)+1,"")</f>
        <v/>
      </c>
      <c r="V251" s="10" t="str">
        <f>IF($F251="W15",MAX(V$2:V250)+1,"")</f>
        <v/>
      </c>
      <c r="X251" s="11" t="str">
        <f>IF(ISBLANK(B251),"",VLOOKUP(B251,Register!$A$1:$G$351,6,FALSE))</f>
        <v>F</v>
      </c>
    </row>
    <row r="252" spans="1:24" ht="12">
      <c r="A252" s="3">
        <f t="shared" si="4"/>
        <v>251</v>
      </c>
      <c r="B252" s="3">
        <v>215</v>
      </c>
      <c r="C252" s="43">
        <v>56.17</v>
      </c>
      <c r="D252" s="3" t="str">
        <f>IF(B252="","",VLOOKUP(B252,Register!$A$1:$G$351,2,FALSE)&amp;" "&amp;VLOOKUP(B252,Register!$A$1:$G$351,3,FALSE))</f>
        <v>May Ho</v>
      </c>
      <c r="E252" s="3" t="str">
        <f>IF(ISBLANK(B252),"",VLOOKUP(B252,Register!$A$1:$G$351,4,FALSE))</f>
        <v>Unattached</v>
      </c>
      <c r="F252" s="5" t="str">
        <f>IF(ISBLANK(B252),"",VLOOKUP(B252,Register!$A$1:$G$351,5,FALSE))</f>
        <v>WS</v>
      </c>
      <c r="G252" s="3">
        <f>IF($F252&lt;&gt;"",COUNTIF($F$2:$F252,$F252),"")</f>
        <v>60</v>
      </c>
      <c r="H252" s="3">
        <f>IF(X252="","",COUNTIF($X$1:$X252,X252))</f>
        <v>134</v>
      </c>
      <c r="I252" s="3" t="str">
        <f>IF(AND(E252&lt;&gt;"Unattached",E252&lt;&gt;""),COUNTIF($E$1:$E252,$E252),"")</f>
        <v/>
      </c>
      <c r="K252" s="10" t="str">
        <f>IF(AND(X252="M",H252&lt;4,NOT(F252="M15")),MAX(K$2:K251)+1,IF($F252="MS",MAX(K$2:K251)+1,""))</f>
        <v/>
      </c>
      <c r="L252" s="10" t="str">
        <f>IF(AND($F252="M40",K252=""),MAX(L$2:L251)+1,"")</f>
        <v/>
      </c>
      <c r="M252" s="10" t="str">
        <f>IF(AND($F252="M50",K252=""),MAX(M$2:M251)+1,"")</f>
        <v/>
      </c>
      <c r="N252" s="10" t="str">
        <f>IF(AND($F252="M60",K252=""),MAX(N$2:N251)+1,"")</f>
        <v/>
      </c>
      <c r="O252" s="10" t="str">
        <f>IF(AND($F252="M70",K252=""),MAX(O$2:O251)+1,"")</f>
        <v/>
      </c>
      <c r="P252" s="10">
        <f>IF(AND(X252="F",H252&lt;4,NOT(F252="W15")),MAX(P$2:P251)+1,IF($F252="WS",MAX(P$2:P251)+1,""))</f>
        <v>60</v>
      </c>
      <c r="Q252" s="10" t="str">
        <f>IF(AND($F252="W40",P252=""),MAX(Q$2:Q251)+1,"")</f>
        <v/>
      </c>
      <c r="R252" s="10" t="str">
        <f>IF(AND($F252="W50",P252=""),MAX(R$2:R251)+1,"")</f>
        <v/>
      </c>
      <c r="S252" s="10" t="str">
        <f>IF(AND($F252="W60",P252=""),MAX(S$2:S251)+1,"")</f>
        <v/>
      </c>
      <c r="T252" s="10" t="str">
        <f>IF(AND($F252="W70",P252=""),MAX(T$2:T251)+1,"")</f>
        <v/>
      </c>
      <c r="U252" s="10" t="str">
        <f>IF($F252="M15",MAX(U$2:U251)+1,"")</f>
        <v/>
      </c>
      <c r="V252" s="10" t="str">
        <f>IF($F252="W15",MAX(V$2:V251)+1,"")</f>
        <v/>
      </c>
      <c r="X252" s="11" t="str">
        <f>IF(ISBLANK(B252),"",VLOOKUP(B252,Register!$A$1:$G$351,6,FALSE))</f>
        <v>F</v>
      </c>
    </row>
    <row r="253" spans="1:24" ht="12">
      <c r="A253" s="3">
        <f t="shared" si="4"/>
        <v>252</v>
      </c>
      <c r="B253" s="3">
        <v>93</v>
      </c>
      <c r="C253" s="43">
        <v>56.21</v>
      </c>
      <c r="D253" s="3" t="str">
        <f>IF(B253="","",VLOOKUP(B253,Register!$A$1:$G$351,2,FALSE)&amp;" "&amp;VLOOKUP(B253,Register!$A$1:$G$351,3,FALSE))</f>
        <v>Alan Mulry</v>
      </c>
      <c r="E253" s="3" t="str">
        <f>IF(ISBLANK(B253),"",VLOOKUP(B253,Register!$A$1:$G$351,4,FALSE))</f>
        <v>Victory AC</v>
      </c>
      <c r="F253" s="5" t="str">
        <f>IF(ISBLANK(B253),"",VLOOKUP(B253,Register!$A$1:$G$351,5,FALSE))</f>
        <v>M40</v>
      </c>
      <c r="G253" s="3">
        <f>IF($F253&lt;&gt;"",COUNTIF($F$2:$F253,$F253),"")</f>
        <v>31</v>
      </c>
      <c r="H253" s="3">
        <f>IF(X253="","",COUNTIF($X$1:$X253,X253))</f>
        <v>118</v>
      </c>
      <c r="I253" s="3">
        <f>IF(AND(E253&lt;&gt;"Unattached",E253&lt;&gt;""),COUNTIF($E$1:$E253,$E253),"")</f>
        <v>31</v>
      </c>
      <c r="K253" s="10" t="str">
        <f>IF(AND(X253="M",H253&lt;4,NOT(F253="M15")),MAX(K$2:K252)+1,IF($F253="MS",MAX(K$2:K252)+1,""))</f>
        <v/>
      </c>
      <c r="L253" s="10">
        <f>IF(AND($F253="M40",K253=""),MAX(L$2:L252)+1,"")</f>
        <v>30</v>
      </c>
      <c r="M253" s="10" t="str">
        <f>IF(AND($F253="M50",K253=""),MAX(M$2:M252)+1,"")</f>
        <v/>
      </c>
      <c r="N253" s="10" t="str">
        <f>IF(AND($F253="M60",K253=""),MAX(N$2:N252)+1,"")</f>
        <v/>
      </c>
      <c r="O253" s="10" t="str">
        <f>IF(AND($F253="M70",K253=""),MAX(O$2:O252)+1,"")</f>
        <v/>
      </c>
      <c r="P253" s="10" t="str">
        <f>IF(AND(X253="F",H253&lt;4,NOT(F253="W15")),MAX(P$2:P252)+1,IF($F253="WS",MAX(P$2:P252)+1,""))</f>
        <v/>
      </c>
      <c r="Q253" s="10" t="str">
        <f>IF(AND($F253="W40",P253=""),MAX(Q$2:Q252)+1,"")</f>
        <v/>
      </c>
      <c r="R253" s="10" t="str">
        <f>IF(AND($F253="W50",P253=""),MAX(R$2:R252)+1,"")</f>
        <v/>
      </c>
      <c r="S253" s="10" t="str">
        <f>IF(AND($F253="W60",P253=""),MAX(S$2:S252)+1,"")</f>
        <v/>
      </c>
      <c r="T253" s="10" t="str">
        <f>IF(AND($F253="W70",P253=""),MAX(T$2:T252)+1,"")</f>
        <v/>
      </c>
      <c r="U253" s="10" t="str">
        <f>IF($F253="M15",MAX(U$2:U252)+1,"")</f>
        <v/>
      </c>
      <c r="V253" s="10" t="str">
        <f>IF($F253="W15",MAX(V$2:V252)+1,"")</f>
        <v/>
      </c>
      <c r="X253" s="11" t="str">
        <f>IF(ISBLANK(B253),"",VLOOKUP(B253,Register!$A$1:$G$351,6,FALSE))</f>
        <v>M</v>
      </c>
    </row>
    <row r="254" spans="1:24" ht="12">
      <c r="A254" s="3">
        <f t="shared" si="4"/>
        <v>253</v>
      </c>
      <c r="B254" s="3">
        <v>310</v>
      </c>
      <c r="C254" s="43">
        <v>56.32</v>
      </c>
      <c r="D254" s="3" t="str">
        <f>IF(B254="","",VLOOKUP(B254,Register!$A$1:$G$351,2,FALSE)&amp;" "&amp;VLOOKUP(B254,Register!$A$1:$G$351,3,FALSE))</f>
        <v>Marilyn Crocker</v>
      </c>
      <c r="E254" s="3" t="str">
        <f>IF(ISBLANK(B254),"",VLOOKUP(B254,Register!$A$1:$G$351,4,FALSE))</f>
        <v>Victory AC</v>
      </c>
      <c r="F254" s="5" t="str">
        <f>IF(ISBLANK(B254),"",VLOOKUP(B254,Register!$A$1:$G$351,5,FALSE))</f>
        <v>W60</v>
      </c>
      <c r="G254" s="3">
        <f>IF($F254&lt;&gt;"",COUNTIF($F$2:$F254,$F254),"")</f>
        <v>6</v>
      </c>
      <c r="H254" s="3">
        <f>IF(X254="","",COUNTIF($X$1:$X254,X254))</f>
        <v>135</v>
      </c>
      <c r="I254" s="3">
        <f>IF(AND(E254&lt;&gt;"Unattached",E254&lt;&gt;""),COUNTIF($E$1:$E254,$E254),"")</f>
        <v>32</v>
      </c>
      <c r="K254" s="10" t="str">
        <f>IF(AND(X254="M",H254&lt;4,NOT(F254="M15")),MAX(K$2:K253)+1,IF($F254="MS",MAX(K$2:K253)+1,""))</f>
        <v/>
      </c>
      <c r="L254" s="10" t="str">
        <f>IF(AND($F254="M40",K254=""),MAX(L$2:L253)+1,"")</f>
        <v/>
      </c>
      <c r="M254" s="10" t="str">
        <f>IF(AND($F254="M50",K254=""),MAX(M$2:M253)+1,"")</f>
        <v/>
      </c>
      <c r="N254" s="10" t="str">
        <f>IF(AND($F254="M60",K254=""),MAX(N$2:N253)+1,"")</f>
        <v/>
      </c>
      <c r="O254" s="10" t="str">
        <f>IF(AND($F254="M70",K254=""),MAX(O$2:O253)+1,"")</f>
        <v/>
      </c>
      <c r="P254" s="10" t="str">
        <f>IF(AND(X254="F",H254&lt;4,NOT(F254="W15")),MAX(P$2:P253)+1,IF($F254="WS",MAX(P$2:P253)+1,""))</f>
        <v/>
      </c>
      <c r="Q254" s="10" t="str">
        <f>IF(AND($F254="W40",P254=""),MAX(Q$2:Q253)+1,"")</f>
        <v/>
      </c>
      <c r="R254" s="10" t="str">
        <f>IF(AND($F254="W50",P254=""),MAX(R$2:R253)+1,"")</f>
        <v/>
      </c>
      <c r="S254" s="10">
        <f>IF(AND($F254="W60",P254=""),MAX(S$2:S253)+1,"")</f>
        <v>6</v>
      </c>
      <c r="T254" s="10" t="str">
        <f>IF(AND($F254="W70",P254=""),MAX(T$2:T253)+1,"")</f>
        <v/>
      </c>
      <c r="U254" s="10" t="str">
        <f>IF($F254="M15",MAX(U$2:U253)+1,"")</f>
        <v/>
      </c>
      <c r="V254" s="10" t="str">
        <f>IF($F254="W15",MAX(V$2:V253)+1,"")</f>
        <v/>
      </c>
      <c r="X254" s="11" t="str">
        <f>IF(ISBLANK(B254),"",VLOOKUP(B254,Register!$A$1:$G$351,6,FALSE))</f>
        <v>F</v>
      </c>
    </row>
    <row r="255" spans="1:24" ht="12">
      <c r="A255" s="3">
        <f t="shared" si="4"/>
        <v>254</v>
      </c>
      <c r="B255" s="3">
        <v>122</v>
      </c>
      <c r="C255" s="43">
        <v>56.33</v>
      </c>
      <c r="D255" s="3" t="str">
        <f>IF(B255="","",VLOOKUP(B255,Register!$A$1:$G$351,2,FALSE)&amp;" "&amp;VLOOKUP(B255,Register!$A$1:$G$351,3,FALSE))</f>
        <v>Natalie Lines</v>
      </c>
      <c r="E255" s="3" t="str">
        <f>IF(ISBLANK(B255),"",VLOOKUP(B255,Register!$A$1:$G$351,4,FALSE))</f>
        <v>Unattached</v>
      </c>
      <c r="F255" s="5" t="str">
        <f>IF(ISBLANK(B255),"",VLOOKUP(B255,Register!$A$1:$G$351,5,FALSE))</f>
        <v>WS</v>
      </c>
      <c r="G255" s="3">
        <f>IF($F255&lt;&gt;"",COUNTIF($F$2:$F255,$F255),"")</f>
        <v>61</v>
      </c>
      <c r="H255" s="3">
        <f>IF(X255="","",COUNTIF($X$1:$X255,X255))</f>
        <v>136</v>
      </c>
      <c r="I255" s="3" t="str">
        <f>IF(AND(E255&lt;&gt;"Unattached",E255&lt;&gt;""),COUNTIF($E$1:$E255,$E255),"")</f>
        <v/>
      </c>
      <c r="K255" s="10" t="str">
        <f>IF(AND(X255="M",H255&lt;4,NOT(F255="M15")),MAX(K$2:K254)+1,IF($F255="MS",MAX(K$2:K254)+1,""))</f>
        <v/>
      </c>
      <c r="L255" s="10" t="str">
        <f>IF(AND($F255="M40",K255=""),MAX(L$2:L254)+1,"")</f>
        <v/>
      </c>
      <c r="M255" s="10" t="str">
        <f>IF(AND($F255="M50",K255=""),MAX(M$2:M254)+1,"")</f>
        <v/>
      </c>
      <c r="N255" s="10" t="str">
        <f>IF(AND($F255="M60",K255=""),MAX(N$2:N254)+1,"")</f>
        <v/>
      </c>
      <c r="O255" s="10" t="str">
        <f>IF(AND($F255="M70",K255=""),MAX(O$2:O254)+1,"")</f>
        <v/>
      </c>
      <c r="P255" s="10">
        <f>IF(AND(X255="F",H255&lt;4,NOT(F255="W15")),MAX(P$2:P254)+1,IF($F255="WS",MAX(P$2:P254)+1,""))</f>
        <v>61</v>
      </c>
      <c r="Q255" s="10" t="str">
        <f>IF(AND($F255="W40",P255=""),MAX(Q$2:Q254)+1,"")</f>
        <v/>
      </c>
      <c r="R255" s="10" t="str">
        <f>IF(AND($F255="W50",P255=""),MAX(R$2:R254)+1,"")</f>
        <v/>
      </c>
      <c r="S255" s="10" t="str">
        <f>IF(AND($F255="W60",P255=""),MAX(S$2:S254)+1,"")</f>
        <v/>
      </c>
      <c r="T255" s="10" t="str">
        <f>IF(AND($F255="W70",P255=""),MAX(T$2:T254)+1,"")</f>
        <v/>
      </c>
      <c r="U255" s="10" t="str">
        <f>IF($F255="M15",MAX(U$2:U254)+1,"")</f>
        <v/>
      </c>
      <c r="V255" s="10" t="str">
        <f>IF($F255="W15",MAX(V$2:V254)+1,"")</f>
        <v/>
      </c>
      <c r="X255" s="11" t="str">
        <f>IF(ISBLANK(B255),"",VLOOKUP(B255,Register!$A$1:$G$351,6,FALSE))</f>
        <v>F</v>
      </c>
    </row>
    <row r="256" spans="1:24" ht="12">
      <c r="A256" s="3">
        <f t="shared" si="4"/>
        <v>255</v>
      </c>
      <c r="B256" s="3">
        <v>259</v>
      </c>
      <c r="C256" s="43">
        <v>56.38</v>
      </c>
      <c r="D256" s="3" t="str">
        <f>IF(B256="","",VLOOKUP(B256,Register!$A$1:$G$351,2,FALSE)&amp;" "&amp;VLOOKUP(B256,Register!$A$1:$G$351,3,FALSE))</f>
        <v>Jessica House</v>
      </c>
      <c r="E256" s="3" t="str">
        <f>IF(ISBLANK(B256),"",VLOOKUP(B256,Register!$A$1:$G$351,4,FALSE))</f>
        <v>Pompey Joggers</v>
      </c>
      <c r="F256" s="5" t="str">
        <f>IF(ISBLANK(B256),"",VLOOKUP(B256,Register!$A$1:$G$351,5,FALSE))</f>
        <v>WS</v>
      </c>
      <c r="G256" s="3">
        <f>IF($F256&lt;&gt;"",COUNTIF($F$2:$F256,$F256),"")</f>
        <v>62</v>
      </c>
      <c r="H256" s="3">
        <f>IF(X256="","",COUNTIF($X$1:$X256,X256))</f>
        <v>137</v>
      </c>
      <c r="I256" s="3">
        <f>IF(AND(E256&lt;&gt;"Unattached",E256&lt;&gt;""),COUNTIF($E$1:$E256,$E256),"")</f>
        <v>15</v>
      </c>
      <c r="K256" s="10" t="str">
        <f>IF(AND(X256="M",H256&lt;4,NOT(F256="M15")),MAX(K$2:K255)+1,IF($F256="MS",MAX(K$2:K255)+1,""))</f>
        <v/>
      </c>
      <c r="L256" s="10" t="str">
        <f>IF(AND($F256="M40",K256=""),MAX(L$2:L255)+1,"")</f>
        <v/>
      </c>
      <c r="M256" s="10" t="str">
        <f>IF(AND($F256="M50",K256=""),MAX(M$2:M255)+1,"")</f>
        <v/>
      </c>
      <c r="N256" s="10" t="str">
        <f>IF(AND($F256="M60",K256=""),MAX(N$2:N255)+1,"")</f>
        <v/>
      </c>
      <c r="O256" s="10" t="str">
        <f>IF(AND($F256="M70",K256=""),MAX(O$2:O255)+1,"")</f>
        <v/>
      </c>
      <c r="P256" s="10">
        <f>IF(AND(X256="F",H256&lt;4,NOT(F256="W15")),MAX(P$2:P255)+1,IF($F256="WS",MAX(P$2:P255)+1,""))</f>
        <v>62</v>
      </c>
      <c r="Q256" s="10" t="str">
        <f>IF(AND($F256="W40",P256=""),MAX(Q$2:Q255)+1,"")</f>
        <v/>
      </c>
      <c r="R256" s="10" t="str">
        <f>IF(AND($F256="W50",P256=""),MAX(R$2:R255)+1,"")</f>
        <v/>
      </c>
      <c r="S256" s="10" t="str">
        <f>IF(AND($F256="W60",P256=""),MAX(S$2:S255)+1,"")</f>
        <v/>
      </c>
      <c r="T256" s="10" t="str">
        <f>IF(AND($F256="W70",P256=""),MAX(T$2:T255)+1,"")</f>
        <v/>
      </c>
      <c r="U256" s="10" t="str">
        <f>IF($F256="M15",MAX(U$2:U255)+1,"")</f>
        <v/>
      </c>
      <c r="V256" s="10" t="str">
        <f>IF($F256="W15",MAX(V$2:V255)+1,"")</f>
        <v/>
      </c>
      <c r="X256" s="11" t="str">
        <f>IF(ISBLANK(B256),"",VLOOKUP(B256,Register!$A$1:$G$351,6,FALSE))</f>
        <v>F</v>
      </c>
    </row>
    <row r="257" spans="1:24" ht="12">
      <c r="A257" s="3">
        <f t="shared" si="4"/>
        <v>256</v>
      </c>
      <c r="B257" s="3">
        <v>160</v>
      </c>
      <c r="C257" s="43">
        <v>56.46</v>
      </c>
      <c r="D257" s="3" t="str">
        <f>IF(B257="","",VLOOKUP(B257,Register!$A$1:$G$351,2,FALSE)&amp;" "&amp;VLOOKUP(B257,Register!$A$1:$G$351,3,FALSE))</f>
        <v>Michelle Bavin</v>
      </c>
      <c r="E257" s="3" t="str">
        <f>IF(ISBLANK(B257),"",VLOOKUP(B257,Register!$A$1:$G$351,4,FALSE))</f>
        <v>Unattached</v>
      </c>
      <c r="F257" s="5" t="str">
        <f>IF(ISBLANK(B257),"",VLOOKUP(B257,Register!$A$1:$G$351,5,FALSE))</f>
        <v>W40</v>
      </c>
      <c r="G257" s="3">
        <f>IF($F257&lt;&gt;"",COUNTIF($F$2:$F257,$F257),"")</f>
        <v>38</v>
      </c>
      <c r="H257" s="3">
        <f>IF(X257="","",COUNTIF($X$1:$X257,X257))</f>
        <v>138</v>
      </c>
      <c r="I257" s="3" t="str">
        <f>IF(AND(E257&lt;&gt;"Unattached",E257&lt;&gt;""),COUNTIF($E$1:$E257,$E257),"")</f>
        <v/>
      </c>
      <c r="K257" s="10" t="str">
        <f>IF(AND(X257="M",H257&lt;4,NOT(F257="M15")),MAX(K$2:K256)+1,IF($F257="MS",MAX(K$2:K256)+1,""))</f>
        <v/>
      </c>
      <c r="L257" s="10" t="str">
        <f>IF(AND($F257="M40",K257=""),MAX(L$2:L256)+1,"")</f>
        <v/>
      </c>
      <c r="M257" s="10" t="str">
        <f>IF(AND($F257="M50",K257=""),MAX(M$2:M256)+1,"")</f>
        <v/>
      </c>
      <c r="N257" s="10" t="str">
        <f>IF(AND($F257="M60",K257=""),MAX(N$2:N256)+1,"")</f>
        <v/>
      </c>
      <c r="O257" s="10" t="str">
        <f>IF(AND($F257="M70",K257=""),MAX(O$2:O256)+1,"")</f>
        <v/>
      </c>
      <c r="P257" s="10" t="str">
        <f>IF(AND(X257="F",H257&lt;4,NOT(F257="W15")),MAX(P$2:P256)+1,IF($F257="WS",MAX(P$2:P256)+1,""))</f>
        <v/>
      </c>
      <c r="Q257" s="10">
        <f>IF(AND($F257="W40",P257=""),MAX(Q$2:Q256)+1,"")</f>
        <v>38</v>
      </c>
      <c r="R257" s="10" t="str">
        <f>IF(AND($F257="W50",P257=""),MAX(R$2:R256)+1,"")</f>
        <v/>
      </c>
      <c r="S257" s="10" t="str">
        <f>IF(AND($F257="W60",P257=""),MAX(S$2:S256)+1,"")</f>
        <v/>
      </c>
      <c r="T257" s="10" t="str">
        <f>IF(AND($F257="W70",P257=""),MAX(T$2:T256)+1,"")</f>
        <v/>
      </c>
      <c r="U257" s="10" t="str">
        <f>IF($F257="M15",MAX(U$2:U256)+1,"")</f>
        <v/>
      </c>
      <c r="V257" s="10" t="str">
        <f>IF($F257="W15",MAX(V$2:V256)+1,"")</f>
        <v/>
      </c>
      <c r="X257" s="11" t="str">
        <f>IF(ISBLANK(B257),"",VLOOKUP(B257,Register!$A$1:$G$351,6,FALSE))</f>
        <v>F</v>
      </c>
    </row>
    <row r="258" spans="1:24" ht="12">
      <c r="A258" s="3">
        <f t="shared" si="4"/>
        <v>257</v>
      </c>
      <c r="B258" s="3">
        <v>45</v>
      </c>
      <c r="C258" s="43">
        <v>56.52</v>
      </c>
      <c r="D258" s="3" t="str">
        <f>IF(B258="","",VLOOKUP(B258,Register!$A$1:$G$351,2,FALSE)&amp;" "&amp;VLOOKUP(B258,Register!$A$1:$G$351,3,FALSE))</f>
        <v>Katharine Hulls</v>
      </c>
      <c r="E258" s="3" t="str">
        <f>IF(ISBLANK(B258),"",VLOOKUP(B258,Register!$A$1:$G$351,4,FALSE))</f>
        <v>Unattached</v>
      </c>
      <c r="F258" s="5" t="str">
        <f>IF(ISBLANK(B258),"",VLOOKUP(B258,Register!$A$1:$G$351,5,FALSE))</f>
        <v>W40</v>
      </c>
      <c r="G258" s="3">
        <f>IF($F258&lt;&gt;"",COUNTIF($F$2:$F258,$F258),"")</f>
        <v>39</v>
      </c>
      <c r="H258" s="3">
        <f>IF(X258="","",COUNTIF($X$1:$X258,X258))</f>
        <v>139</v>
      </c>
      <c r="I258" s="3" t="str">
        <f>IF(AND(E258&lt;&gt;"Unattached",E258&lt;&gt;""),COUNTIF($E$1:$E258,$E258),"")</f>
        <v/>
      </c>
      <c r="K258" s="10" t="str">
        <f>IF(AND(X258="M",H258&lt;4,NOT(F258="M15")),MAX(K$2:K257)+1,IF($F258="MS",MAX(K$2:K257)+1,""))</f>
        <v/>
      </c>
      <c r="L258" s="10" t="str">
        <f>IF(AND($F258="M40",K258=""),MAX(L$2:L257)+1,"")</f>
        <v/>
      </c>
      <c r="M258" s="10" t="str">
        <f>IF(AND($F258="M50",K258=""),MAX(M$2:M257)+1,"")</f>
        <v/>
      </c>
      <c r="N258" s="10" t="str">
        <f>IF(AND($F258="M60",K258=""),MAX(N$2:N257)+1,"")</f>
        <v/>
      </c>
      <c r="O258" s="10" t="str">
        <f>IF(AND($F258="M70",K258=""),MAX(O$2:O257)+1,"")</f>
        <v/>
      </c>
      <c r="P258" s="10" t="str">
        <f>IF(AND(X258="F",H258&lt;4,NOT(F258="W15")),MAX(P$2:P257)+1,IF($F258="WS",MAX(P$2:P257)+1,""))</f>
        <v/>
      </c>
      <c r="Q258" s="10">
        <f>IF(AND($F258="W40",P258=""),MAX(Q$2:Q257)+1,"")</f>
        <v>39</v>
      </c>
      <c r="R258" s="10" t="str">
        <f>IF(AND($F258="W50",P258=""),MAX(R$2:R257)+1,"")</f>
        <v/>
      </c>
      <c r="S258" s="10" t="str">
        <f>IF(AND($F258="W60",P258=""),MAX(S$2:S257)+1,"")</f>
        <v/>
      </c>
      <c r="T258" s="10" t="str">
        <f>IF(AND($F258="W70",P258=""),MAX(T$2:T257)+1,"")</f>
        <v/>
      </c>
      <c r="U258" s="10" t="str">
        <f>IF($F258="M15",MAX(U$2:U257)+1,"")</f>
        <v/>
      </c>
      <c r="V258" s="10" t="str">
        <f>IF($F258="W15",MAX(V$2:V257)+1,"")</f>
        <v/>
      </c>
      <c r="X258" s="11" t="str">
        <f>IF(ISBLANK(B258),"",VLOOKUP(B258,Register!$A$1:$G$351,6,FALSE))</f>
        <v>F</v>
      </c>
    </row>
    <row r="259" spans="1:24" ht="12">
      <c r="A259" s="3">
        <f t="shared" si="4"/>
        <v>258</v>
      </c>
      <c r="B259" s="3">
        <v>201</v>
      </c>
      <c r="C259" s="43">
        <v>56.54</v>
      </c>
      <c r="D259" s="3" t="str">
        <f>IF(B259="","",VLOOKUP(B259,Register!$A$1:$G$351,2,FALSE)&amp;" "&amp;VLOOKUP(B259,Register!$A$1:$G$351,3,FALSE))</f>
        <v>Gemma White</v>
      </c>
      <c r="E259" s="3" t="str">
        <f>IF(ISBLANK(B259),"",VLOOKUP(B259,Register!$A$1:$G$351,4,FALSE))</f>
        <v>Unattached</v>
      </c>
      <c r="F259" s="5" t="str">
        <f>IF(ISBLANK(B259),"",VLOOKUP(B259,Register!$A$1:$G$351,5,FALSE))</f>
        <v>WS</v>
      </c>
      <c r="G259" s="3">
        <f>IF($F259&lt;&gt;"",COUNTIF($F$2:$F259,$F259),"")</f>
        <v>63</v>
      </c>
      <c r="H259" s="3">
        <f>IF(X259="","",COUNTIF($X$1:$X259,X259))</f>
        <v>140</v>
      </c>
      <c r="I259" s="3" t="str">
        <f>IF(AND(E259&lt;&gt;"Unattached",E259&lt;&gt;""),COUNTIF($E$1:$E259,$E259),"")</f>
        <v/>
      </c>
      <c r="K259" s="10" t="str">
        <f>IF(AND(X259="M",H259&lt;4,NOT(F259="M15")),MAX(K$2:K258)+1,IF($F259="MS",MAX(K$2:K258)+1,""))</f>
        <v/>
      </c>
      <c r="L259" s="10" t="str">
        <f>IF(AND($F259="M40",K259=""),MAX(L$2:L258)+1,"")</f>
        <v/>
      </c>
      <c r="M259" s="10" t="str">
        <f>IF(AND($F259="M50",K259=""),MAX(M$2:M258)+1,"")</f>
        <v/>
      </c>
      <c r="N259" s="10" t="str">
        <f>IF(AND($F259="M60",K259=""),MAX(N$2:N258)+1,"")</f>
        <v/>
      </c>
      <c r="O259" s="10" t="str">
        <f>IF(AND($F259="M70",K259=""),MAX(O$2:O258)+1,"")</f>
        <v/>
      </c>
      <c r="P259" s="10">
        <f>IF(AND(X259="F",H259&lt;4,NOT(F259="W15")),MAX(P$2:P258)+1,IF($F259="WS",MAX(P$2:P258)+1,""))</f>
        <v>63</v>
      </c>
      <c r="Q259" s="10" t="str">
        <f>IF(AND($F259="W40",P259=""),MAX(Q$2:Q258)+1,"")</f>
        <v/>
      </c>
      <c r="R259" s="10" t="str">
        <f>IF(AND($F259="W50",P259=""),MAX(R$2:R258)+1,"")</f>
        <v/>
      </c>
      <c r="S259" s="10" t="str">
        <f>IF(AND($F259="W60",P259=""),MAX(S$2:S258)+1,"")</f>
        <v/>
      </c>
      <c r="T259" s="10" t="str">
        <f>IF(AND($F259="W70",P259=""),MAX(T$2:T258)+1,"")</f>
        <v/>
      </c>
      <c r="U259" s="10" t="str">
        <f>IF($F259="M15",MAX(U$2:U258)+1,"")</f>
        <v/>
      </c>
      <c r="V259" s="10" t="str">
        <f>IF($F259="W15",MAX(V$2:V258)+1,"")</f>
        <v/>
      </c>
      <c r="X259" s="11" t="str">
        <f>IF(ISBLANK(B259),"",VLOOKUP(B259,Register!$A$1:$G$351,6,FALSE))</f>
        <v>F</v>
      </c>
    </row>
    <row r="260" spans="1:24" ht="12">
      <c r="A260" s="3">
        <f t="shared" si="4"/>
        <v>259</v>
      </c>
      <c r="B260" s="3">
        <v>265</v>
      </c>
      <c r="C260" s="43">
        <v>56.55</v>
      </c>
      <c r="D260" s="3" t="str">
        <f>IF(B260="","",VLOOKUP(B260,Register!$A$1:$G$351,2,FALSE)&amp;" "&amp;VLOOKUP(B260,Register!$A$1:$G$351,3,FALSE))</f>
        <v>Nicola Wilson</v>
      </c>
      <c r="E260" s="3" t="str">
        <f>IF(ISBLANK(B260),"",VLOOKUP(B260,Register!$A$1:$G$351,4,FALSE))</f>
        <v>Unattached</v>
      </c>
      <c r="F260" s="5" t="str">
        <f>IF(ISBLANK(B260),"",VLOOKUP(B260,Register!$A$1:$G$351,5,FALSE))</f>
        <v>WS</v>
      </c>
      <c r="G260" s="3">
        <f>IF($F260&lt;&gt;"",COUNTIF($F$2:$F260,$F260),"")</f>
        <v>64</v>
      </c>
      <c r="H260" s="3">
        <f>IF(X260="","",COUNTIF($X$1:$X260,X260))</f>
        <v>141</v>
      </c>
      <c r="I260" s="3" t="str">
        <f>IF(AND(E260&lt;&gt;"Unattached",E260&lt;&gt;""),COUNTIF($E$1:$E260,$E260),"")</f>
        <v/>
      </c>
      <c r="K260" s="10" t="str">
        <f>IF(AND(X260="M",H260&lt;4,NOT(F260="M15")),MAX(K$2:K259)+1,IF($F260="MS",MAX(K$2:K259)+1,""))</f>
        <v/>
      </c>
      <c r="L260" s="10" t="str">
        <f>IF(AND($F260="M40",K260=""),MAX(L$2:L259)+1,"")</f>
        <v/>
      </c>
      <c r="M260" s="10" t="str">
        <f>IF(AND($F260="M50",K260=""),MAX(M$2:M259)+1,"")</f>
        <v/>
      </c>
      <c r="N260" s="10" t="str">
        <f>IF(AND($F260="M60",K260=""),MAX(N$2:N259)+1,"")</f>
        <v/>
      </c>
      <c r="O260" s="10" t="str">
        <f>IF(AND($F260="M70",K260=""),MAX(O$2:O259)+1,"")</f>
        <v/>
      </c>
      <c r="P260" s="10">
        <f>IF(AND(X260="F",H260&lt;4,NOT(F260="W15")),MAX(P$2:P259)+1,IF($F260="WS",MAX(P$2:P259)+1,""))</f>
        <v>64</v>
      </c>
      <c r="Q260" s="10" t="str">
        <f>IF(AND($F260="W40",P260=""),MAX(Q$2:Q259)+1,"")</f>
        <v/>
      </c>
      <c r="R260" s="10" t="str">
        <f>IF(AND($F260="W50",P260=""),MAX(R$2:R259)+1,"")</f>
        <v/>
      </c>
      <c r="S260" s="10" t="str">
        <f>IF(AND($F260="W60",P260=""),MAX(S$2:S259)+1,"")</f>
        <v/>
      </c>
      <c r="T260" s="10" t="str">
        <f>IF(AND($F260="W70",P260=""),MAX(T$2:T259)+1,"")</f>
        <v/>
      </c>
      <c r="U260" s="10" t="str">
        <f>IF($F260="M15",MAX(U$2:U259)+1,"")</f>
        <v/>
      </c>
      <c r="V260" s="10" t="str">
        <f>IF($F260="W15",MAX(V$2:V259)+1,"")</f>
        <v/>
      </c>
      <c r="X260" s="11" t="str">
        <f>IF(ISBLANK(B260),"",VLOOKUP(B260,Register!$A$1:$G$351,6,FALSE))</f>
        <v>F</v>
      </c>
    </row>
    <row r="261" spans="1:24" ht="12">
      <c r="A261" s="3">
        <f t="shared" si="4"/>
        <v>260</v>
      </c>
      <c r="B261" s="3">
        <v>82</v>
      </c>
      <c r="C261" s="43">
        <v>57.01</v>
      </c>
      <c r="D261" s="3" t="str">
        <f>IF(B261="","",VLOOKUP(B261,Register!$A$1:$G$351,2,FALSE)&amp;" "&amp;VLOOKUP(B261,Register!$A$1:$G$351,3,FALSE))</f>
        <v>Susan Harris</v>
      </c>
      <c r="E261" s="3" t="str">
        <f>IF(ISBLANK(B261),"",VLOOKUP(B261,Register!$A$1:$G$351,4,FALSE))</f>
        <v>Unattached</v>
      </c>
      <c r="F261" s="5" t="str">
        <f>IF(ISBLANK(B261),"",VLOOKUP(B261,Register!$A$1:$G$351,5,FALSE))</f>
        <v>W50</v>
      </c>
      <c r="G261" s="3">
        <f>IF($F261&lt;&gt;"",COUNTIF($F$2:$F261,$F261),"")</f>
        <v>30</v>
      </c>
      <c r="H261" s="3">
        <f>IF(X261="","",COUNTIF($X$1:$X261,X261))</f>
        <v>142</v>
      </c>
      <c r="I261" s="3" t="str">
        <f>IF(AND(E261&lt;&gt;"Unattached",E261&lt;&gt;""),COUNTIF($E$1:$E261,$E261),"")</f>
        <v/>
      </c>
      <c r="K261" s="10" t="str">
        <f>IF(AND(X261="M",H261&lt;4,NOT(F261="M15")),MAX(K$2:K260)+1,IF($F261="MS",MAX(K$2:K260)+1,""))</f>
        <v/>
      </c>
      <c r="L261" s="10" t="str">
        <f>IF(AND($F261="M40",K261=""),MAX(L$2:L260)+1,"")</f>
        <v/>
      </c>
      <c r="M261" s="10" t="str">
        <f>IF(AND($F261="M50",K261=""),MAX(M$2:M260)+1,"")</f>
        <v/>
      </c>
      <c r="N261" s="10" t="str">
        <f>IF(AND($F261="M60",K261=""),MAX(N$2:N260)+1,"")</f>
        <v/>
      </c>
      <c r="O261" s="10" t="str">
        <f>IF(AND($F261="M70",K261=""),MAX(O$2:O260)+1,"")</f>
        <v/>
      </c>
      <c r="P261" s="10" t="str">
        <f>IF(AND(X261="F",H261&lt;4,NOT(F261="W15")),MAX(P$2:P260)+1,IF($F261="WS",MAX(P$2:P260)+1,""))</f>
        <v/>
      </c>
      <c r="Q261" s="10" t="str">
        <f>IF(AND($F261="W40",P261=""),MAX(Q$2:Q260)+1,"")</f>
        <v/>
      </c>
      <c r="R261" s="10">
        <f>IF(AND($F261="W50",P261=""),MAX(R$2:R260)+1,"")</f>
        <v>30</v>
      </c>
      <c r="S261" s="10" t="str">
        <f>IF(AND($F261="W60",P261=""),MAX(S$2:S260)+1,"")</f>
        <v/>
      </c>
      <c r="T261" s="10" t="str">
        <f>IF(AND($F261="W70",P261=""),MAX(T$2:T260)+1,"")</f>
        <v/>
      </c>
      <c r="U261" s="10" t="str">
        <f>IF($F261="M15",MAX(U$2:U260)+1,"")</f>
        <v/>
      </c>
      <c r="V261" s="10" t="str">
        <f>IF($F261="W15",MAX(V$2:V260)+1,"")</f>
        <v/>
      </c>
      <c r="X261" s="11" t="str">
        <f>IF(ISBLANK(B261),"",VLOOKUP(B261,Register!$A$1:$G$351,6,FALSE))</f>
        <v>F</v>
      </c>
    </row>
    <row r="262" spans="1:24" ht="12">
      <c r="A262" s="3">
        <f t="shared" si="4"/>
        <v>261</v>
      </c>
      <c r="B262" s="3">
        <v>150</v>
      </c>
      <c r="C262" s="43">
        <v>57.19</v>
      </c>
      <c r="D262" s="3" t="str">
        <f>IF(B262="","",VLOOKUP(B262,Register!$A$1:$G$351,2,FALSE)&amp;" "&amp;VLOOKUP(B262,Register!$A$1:$G$351,3,FALSE))</f>
        <v>Kerrie Munden</v>
      </c>
      <c r="E262" s="3" t="str">
        <f>IF(ISBLANK(B262),"",VLOOKUP(B262,Register!$A$1:$G$351,4,FALSE))</f>
        <v>Unattached</v>
      </c>
      <c r="F262" s="5" t="str">
        <f>IF(ISBLANK(B262),"",VLOOKUP(B262,Register!$A$1:$G$351,5,FALSE))</f>
        <v>WS</v>
      </c>
      <c r="G262" s="3">
        <f>IF($F262&lt;&gt;"",COUNTIF($F$2:$F262,$F262),"")</f>
        <v>65</v>
      </c>
      <c r="H262" s="3">
        <f>IF(X262="","",COUNTIF($X$1:$X262,X262))</f>
        <v>143</v>
      </c>
      <c r="I262" s="3" t="str">
        <f>IF(AND(E262&lt;&gt;"Unattached",E262&lt;&gt;""),COUNTIF($E$1:$E262,$E262),"")</f>
        <v/>
      </c>
      <c r="K262" s="10" t="str">
        <f>IF(AND(X262="M",H262&lt;4,NOT(F262="M15")),MAX(K$2:K261)+1,IF($F262="MS",MAX(K$2:K261)+1,""))</f>
        <v/>
      </c>
      <c r="L262" s="10" t="str">
        <f>IF(AND($F262="M40",K262=""),MAX(L$2:L261)+1,"")</f>
        <v/>
      </c>
      <c r="M262" s="10" t="str">
        <f>IF(AND($F262="M50",K262=""),MAX(M$2:M261)+1,"")</f>
        <v/>
      </c>
      <c r="N262" s="10" t="str">
        <f>IF(AND($F262="M60",K262=""),MAX(N$2:N261)+1,"")</f>
        <v/>
      </c>
      <c r="O262" s="10" t="str">
        <f>IF(AND($F262="M70",K262=""),MAX(O$2:O261)+1,"")</f>
        <v/>
      </c>
      <c r="P262" s="10">
        <f>IF(AND(X262="F",H262&lt;4,NOT(F262="W15")),MAX(P$2:P261)+1,IF($F262="WS",MAX(P$2:P261)+1,""))</f>
        <v>65</v>
      </c>
      <c r="Q262" s="10" t="str">
        <f>IF(AND($F262="W40",P262=""),MAX(Q$2:Q261)+1,"")</f>
        <v/>
      </c>
      <c r="R262" s="10" t="str">
        <f>IF(AND($F262="W50",P262=""),MAX(R$2:R261)+1,"")</f>
        <v/>
      </c>
      <c r="S262" s="10" t="str">
        <f>IF(AND($F262="W60",P262=""),MAX(S$2:S261)+1,"")</f>
        <v/>
      </c>
      <c r="T262" s="10" t="str">
        <f>IF(AND($F262="W70",P262=""),MAX(T$2:T261)+1,"")</f>
        <v/>
      </c>
      <c r="U262" s="10" t="str">
        <f>IF($F262="M15",MAX(U$2:U261)+1,"")</f>
        <v/>
      </c>
      <c r="V262" s="10" t="str">
        <f>IF($F262="W15",MAX(V$2:V261)+1,"")</f>
        <v/>
      </c>
      <c r="X262" s="11" t="str">
        <f>IF(ISBLANK(B262),"",VLOOKUP(B262,Register!$A$1:$G$351,6,FALSE))</f>
        <v>F</v>
      </c>
    </row>
    <row r="263" spans="1:24" ht="12">
      <c r="A263" s="3">
        <f t="shared" si="4"/>
        <v>262</v>
      </c>
      <c r="B263" s="3">
        <v>6</v>
      </c>
      <c r="C263" s="43">
        <v>57.34</v>
      </c>
      <c r="D263" s="3" t="str">
        <f>IF(B263="","",VLOOKUP(B263,Register!$A$1:$G$351,2,FALSE)&amp;" "&amp;VLOOKUP(B263,Register!$A$1:$G$351,3,FALSE))</f>
        <v>Giuseppe Ferla</v>
      </c>
      <c r="E263" s="3" t="str">
        <f>IF(ISBLANK(B263),"",VLOOKUP(B263,Register!$A$1:$G$351,4,FALSE))</f>
        <v>Unattached</v>
      </c>
      <c r="F263" s="5" t="str">
        <f>IF(ISBLANK(B263),"",VLOOKUP(B263,Register!$A$1:$G$351,5,FALSE))</f>
        <v>M70</v>
      </c>
      <c r="G263" s="3">
        <f>IF($F263&lt;&gt;"",COUNTIF($F$2:$F263,$F263),"")</f>
        <v>5</v>
      </c>
      <c r="H263" s="3">
        <f>IF(X263="","",COUNTIF($X$1:$X263,X263))</f>
        <v>119</v>
      </c>
      <c r="I263" s="3" t="str">
        <f>IF(AND(E263&lt;&gt;"Unattached",E263&lt;&gt;""),COUNTIF($E$1:$E263,$E263),"")</f>
        <v/>
      </c>
      <c r="K263" s="10" t="str">
        <f>IF(AND(X263="M",H263&lt;4,NOT(F263="M15")),MAX(K$2:K262)+1,IF($F263="MS",MAX(K$2:K262)+1,""))</f>
        <v/>
      </c>
      <c r="L263" s="10" t="str">
        <f>IF(AND($F263="M40",K263=""),MAX(L$2:L262)+1,"")</f>
        <v/>
      </c>
      <c r="M263" s="10" t="str">
        <f>IF(AND($F263="M50",K263=""),MAX(M$2:M262)+1,"")</f>
        <v/>
      </c>
      <c r="N263" s="10" t="str">
        <f>IF(AND($F263="M60",K263=""),MAX(N$2:N262)+1,"")</f>
        <v/>
      </c>
      <c r="O263" s="10">
        <f>IF(AND($F263="M70",K263=""),MAX(O$2:O262)+1,"")</f>
        <v>5</v>
      </c>
      <c r="P263" s="10" t="str">
        <f>IF(AND(X263="F",H263&lt;4,NOT(F263="W15")),MAX(P$2:P262)+1,IF($F263="WS",MAX(P$2:P262)+1,""))</f>
        <v/>
      </c>
      <c r="Q263" s="10" t="str">
        <f>IF(AND($F263="W40",P263=""),MAX(Q$2:Q262)+1,"")</f>
        <v/>
      </c>
      <c r="R263" s="10" t="str">
        <f>IF(AND($F263="W50",P263=""),MAX(R$2:R262)+1,"")</f>
        <v/>
      </c>
      <c r="S263" s="10" t="str">
        <f>IF(AND($F263="W60",P263=""),MAX(S$2:S262)+1,"")</f>
        <v/>
      </c>
      <c r="T263" s="10" t="str">
        <f>IF(AND($F263="W70",P263=""),MAX(T$2:T262)+1,"")</f>
        <v/>
      </c>
      <c r="U263" s="10" t="str">
        <f>IF($F263="M15",MAX(U$2:U262)+1,"")</f>
        <v/>
      </c>
      <c r="V263" s="10" t="str">
        <f>IF($F263="W15",MAX(V$2:V262)+1,"")</f>
        <v/>
      </c>
      <c r="X263" s="11" t="str">
        <f>IF(ISBLANK(B263),"",VLOOKUP(B263,Register!$A$1:$G$351,6,FALSE))</f>
        <v>M</v>
      </c>
    </row>
    <row r="264" spans="1:24" ht="12">
      <c r="A264" s="3">
        <f t="shared" si="4"/>
        <v>263</v>
      </c>
      <c r="B264" s="3">
        <v>316</v>
      </c>
      <c r="C264" s="27">
        <v>57.34</v>
      </c>
      <c r="D264" s="3" t="str">
        <f>IF(B264="","",VLOOKUP(B264,Register!$A$1:$G$351,2,FALSE)&amp;" "&amp;VLOOKUP(B264,Register!$A$1:$G$351,3,FALSE))</f>
        <v>Carol Dyer</v>
      </c>
      <c r="E264" s="3" t="str">
        <f>IF(ISBLANK(B264),"",VLOOKUP(B264,Register!$A$1:$G$351,4,FALSE))</f>
        <v>Unattached</v>
      </c>
      <c r="F264" s="5" t="str">
        <f>IF(ISBLANK(B264),"",VLOOKUP(B264,Register!$A$1:$G$351,5,FALSE))</f>
        <v>W40</v>
      </c>
      <c r="G264" s="3">
        <f>IF($F264&lt;&gt;"",COUNTIF($F$2:$F264,$F264),"")</f>
        <v>40</v>
      </c>
      <c r="H264" s="3">
        <f>IF(X264="","",COUNTIF($X$1:$X264,X264))</f>
        <v>144</v>
      </c>
      <c r="I264" s="3" t="str">
        <f>IF(AND(E264&lt;&gt;"Unattached",E264&lt;&gt;""),COUNTIF($E$1:$E264,$E264),"")</f>
        <v/>
      </c>
      <c r="K264" s="10" t="str">
        <f>IF(AND(X264="M",H264&lt;4,NOT(F264="M15")),MAX(K$2:K263)+1,IF($F264="MS",MAX(K$2:K263)+1,""))</f>
        <v/>
      </c>
      <c r="L264" s="10" t="str">
        <f>IF(AND($F264="M40",K264=""),MAX(L$2:L263)+1,"")</f>
        <v/>
      </c>
      <c r="M264" s="10" t="str">
        <f>IF(AND($F264="M50",K264=""),MAX(M$2:M263)+1,"")</f>
        <v/>
      </c>
      <c r="N264" s="10" t="str">
        <f>IF(AND($F264="M60",K264=""),MAX(N$2:N263)+1,"")</f>
        <v/>
      </c>
      <c r="O264" s="10" t="str">
        <f>IF(AND($F264="M70",K264=""),MAX(O$2:O263)+1,"")</f>
        <v/>
      </c>
      <c r="P264" s="10" t="str">
        <f>IF(AND(X264="F",H264&lt;4,NOT(F264="W15")),MAX(P$2:P263)+1,IF($F264="WS",MAX(P$2:P263)+1,""))</f>
        <v/>
      </c>
      <c r="Q264" s="10">
        <f>IF(AND($F264="W40",P264=""),MAX(Q$2:Q263)+1,"")</f>
        <v>40</v>
      </c>
      <c r="R264" s="10" t="str">
        <f>IF(AND($F264="W50",P264=""),MAX(R$2:R263)+1,"")</f>
        <v/>
      </c>
      <c r="S264" s="10" t="str">
        <f>IF(AND($F264="W60",P264=""),MAX(S$2:S263)+1,"")</f>
        <v/>
      </c>
      <c r="T264" s="10" t="str">
        <f>IF(AND($F264="W70",P264=""),MAX(T$2:T263)+1,"")</f>
        <v/>
      </c>
      <c r="U264" s="10" t="str">
        <f>IF($F264="M15",MAX(U$2:U263)+1,"")</f>
        <v/>
      </c>
      <c r="V264" s="10" t="str">
        <f>IF($F264="W15",MAX(V$2:V263)+1,"")</f>
        <v/>
      </c>
      <c r="X264" s="11" t="str">
        <f>IF(ISBLANK(B264),"",VLOOKUP(B264,Register!$A$1:$G$351,6,FALSE))</f>
        <v>F</v>
      </c>
    </row>
    <row r="265" spans="1:24" ht="12">
      <c r="A265" s="3">
        <f t="shared" si="4"/>
        <v>264</v>
      </c>
      <c r="B265" s="3">
        <v>144</v>
      </c>
      <c r="C265" s="43">
        <v>57.36</v>
      </c>
      <c r="D265" s="3" t="str">
        <f>IF(B265="","",VLOOKUP(B265,Register!$A$1:$G$351,2,FALSE)&amp;" "&amp;VLOOKUP(B265,Register!$A$1:$G$351,3,FALSE))</f>
        <v>Jeanette Ralston</v>
      </c>
      <c r="E265" s="3" t="str">
        <f>IF(ISBLANK(B265),"",VLOOKUP(B265,Register!$A$1:$G$351,4,FALSE))</f>
        <v>Unattached</v>
      </c>
      <c r="F265" s="5" t="str">
        <f>IF(ISBLANK(B265),"",VLOOKUP(B265,Register!$A$1:$G$351,5,FALSE))</f>
        <v>W50</v>
      </c>
      <c r="G265" s="3">
        <f>IF($F265&lt;&gt;"",COUNTIF($F$2:$F265,$F265),"")</f>
        <v>31</v>
      </c>
      <c r="H265" s="3">
        <f>IF(X265="","",COUNTIF($X$1:$X265,X265))</f>
        <v>145</v>
      </c>
      <c r="I265" s="3" t="str">
        <f>IF(AND(E265&lt;&gt;"Unattached",E265&lt;&gt;""),COUNTIF($E$1:$E265,$E265),"")</f>
        <v/>
      </c>
      <c r="K265" s="10" t="str">
        <f>IF(AND(X265="M",H265&lt;4,NOT(F265="M15")),MAX(K$2:K264)+1,IF($F265="MS",MAX(K$2:K264)+1,""))</f>
        <v/>
      </c>
      <c r="L265" s="10" t="str">
        <f>IF(AND($F265="M40",K265=""),MAX(L$2:L264)+1,"")</f>
        <v/>
      </c>
      <c r="M265" s="10" t="str">
        <f>IF(AND($F265="M50",K265=""),MAX(M$2:M264)+1,"")</f>
        <v/>
      </c>
      <c r="N265" s="10" t="str">
        <f>IF(AND($F265="M60",K265=""),MAX(N$2:N264)+1,"")</f>
        <v/>
      </c>
      <c r="O265" s="10" t="str">
        <f>IF(AND($F265="M70",K265=""),MAX(O$2:O264)+1,"")</f>
        <v/>
      </c>
      <c r="P265" s="10" t="str">
        <f>IF(AND(X265="F",H265&lt;4,NOT(F265="W15")),MAX(P$2:P264)+1,IF($F265="WS",MAX(P$2:P264)+1,""))</f>
        <v/>
      </c>
      <c r="Q265" s="10" t="str">
        <f>IF(AND($F265="W40",P265=""),MAX(Q$2:Q264)+1,"")</f>
        <v/>
      </c>
      <c r="R265" s="10">
        <f>IF(AND($F265="W50",P265=""),MAX(R$2:R264)+1,"")</f>
        <v>31</v>
      </c>
      <c r="S265" s="10" t="str">
        <f>IF(AND($F265="W60",P265=""),MAX(S$2:S264)+1,"")</f>
        <v/>
      </c>
      <c r="T265" s="10" t="str">
        <f>IF(AND($F265="W70",P265=""),MAX(T$2:T264)+1,"")</f>
        <v/>
      </c>
      <c r="U265" s="10" t="str">
        <f>IF($F265="M15",MAX(U$2:U264)+1,"")</f>
        <v/>
      </c>
      <c r="V265" s="10" t="str">
        <f>IF($F265="W15",MAX(V$2:V264)+1,"")</f>
        <v/>
      </c>
      <c r="X265" s="11" t="str">
        <f>IF(ISBLANK(B265),"",VLOOKUP(B265,Register!$A$1:$G$351,6,FALSE))</f>
        <v>F</v>
      </c>
    </row>
    <row r="266" spans="1:24" ht="12">
      <c r="A266" s="3">
        <f t="shared" si="4"/>
        <v>265</v>
      </c>
      <c r="B266" s="3">
        <v>284</v>
      </c>
      <c r="C266" s="43">
        <v>57.39</v>
      </c>
      <c r="D266" s="3" t="str">
        <f>IF(B266="","",VLOOKUP(B266,Register!$A$1:$G$351,2,FALSE)&amp;" "&amp;VLOOKUP(B266,Register!$A$1:$G$351,3,FALSE))</f>
        <v>Helen Mather</v>
      </c>
      <c r="E266" s="3" t="str">
        <f>IF(ISBLANK(B266),"",VLOOKUP(B266,Register!$A$1:$G$351,4,FALSE))</f>
        <v>Unattached</v>
      </c>
      <c r="F266" s="5" t="str">
        <f>IF(ISBLANK(B266),"",VLOOKUP(B266,Register!$A$1:$G$351,5,FALSE))</f>
        <v>WS</v>
      </c>
      <c r="G266" s="3">
        <f>IF($F266&lt;&gt;"",COUNTIF($F$2:$F266,$F266),"")</f>
        <v>66</v>
      </c>
      <c r="H266" s="3">
        <f>IF(X266="","",COUNTIF($X$1:$X266,X266))</f>
        <v>146</v>
      </c>
      <c r="I266" s="3" t="str">
        <f>IF(AND(E266&lt;&gt;"Unattached",E266&lt;&gt;""),COUNTIF($E$1:$E266,$E266),"")</f>
        <v/>
      </c>
      <c r="K266" s="10" t="str">
        <f>IF(AND(X266="M",H266&lt;4,NOT(F266="M15")),MAX(K$2:K265)+1,IF($F266="MS",MAX(K$2:K265)+1,""))</f>
        <v/>
      </c>
      <c r="L266" s="10" t="str">
        <f>IF(AND($F266="M40",K266=""),MAX(L$2:L265)+1,"")</f>
        <v/>
      </c>
      <c r="M266" s="10" t="str">
        <f>IF(AND($F266="M50",K266=""),MAX(M$2:M265)+1,"")</f>
        <v/>
      </c>
      <c r="N266" s="10" t="str">
        <f>IF(AND($F266="M60",K266=""),MAX(N$2:N265)+1,"")</f>
        <v/>
      </c>
      <c r="O266" s="10" t="str">
        <f>IF(AND($F266="M70",K266=""),MAX(O$2:O265)+1,"")</f>
        <v/>
      </c>
      <c r="P266" s="10">
        <f>IF(AND(X266="F",H266&lt;4,NOT(F266="W15")),MAX(P$2:P265)+1,IF($F266="WS",MAX(P$2:P265)+1,""))</f>
        <v>66</v>
      </c>
      <c r="Q266" s="10" t="str">
        <f>IF(AND($F266="W40",P266=""),MAX(Q$2:Q265)+1,"")</f>
        <v/>
      </c>
      <c r="R266" s="10" t="str">
        <f>IF(AND($F266="W50",P266=""),MAX(R$2:R265)+1,"")</f>
        <v/>
      </c>
      <c r="S266" s="10" t="str">
        <f>IF(AND($F266="W60",P266=""),MAX(S$2:S265)+1,"")</f>
        <v/>
      </c>
      <c r="T266" s="10" t="str">
        <f>IF(AND($F266="W70",P266=""),MAX(T$2:T265)+1,"")</f>
        <v/>
      </c>
      <c r="U266" s="10" t="str">
        <f>IF($F266="M15",MAX(U$2:U265)+1,"")</f>
        <v/>
      </c>
      <c r="V266" s="10" t="str">
        <f>IF($F266="W15",MAX(V$2:V265)+1,"")</f>
        <v/>
      </c>
      <c r="X266" s="11" t="str">
        <f>IF(ISBLANK(B266),"",VLOOKUP(B266,Register!$A$1:$G$351,6,FALSE))</f>
        <v>F</v>
      </c>
    </row>
    <row r="267" spans="1:24" ht="12">
      <c r="A267" s="3">
        <f t="shared" si="4"/>
        <v>266</v>
      </c>
      <c r="B267" s="3">
        <v>159</v>
      </c>
      <c r="C267" s="43">
        <v>57.39</v>
      </c>
      <c r="D267" s="3" t="str">
        <f>IF(B267="","",VLOOKUP(B267,Register!$A$1:$G$351,2,FALSE)&amp;" "&amp;VLOOKUP(B267,Register!$A$1:$G$351,3,FALSE))</f>
        <v>Kerrie Rockett</v>
      </c>
      <c r="E267" s="3" t="str">
        <f>IF(ISBLANK(B267),"",VLOOKUP(B267,Register!$A$1:$G$351,4,FALSE))</f>
        <v>Unattached</v>
      </c>
      <c r="F267" s="5" t="str">
        <f>IF(ISBLANK(B267),"",VLOOKUP(B267,Register!$A$1:$G$351,5,FALSE))</f>
        <v>W40</v>
      </c>
      <c r="G267" s="3">
        <f>IF($F267&lt;&gt;"",COUNTIF($F$2:$F267,$F267),"")</f>
        <v>41</v>
      </c>
      <c r="H267" s="3">
        <f>IF(X267="","",COUNTIF($X$1:$X267,X267))</f>
        <v>147</v>
      </c>
      <c r="I267" s="3" t="str">
        <f>IF(AND(E267&lt;&gt;"Unattached",E267&lt;&gt;""),COUNTIF($E$1:$E267,$E267),"")</f>
        <v/>
      </c>
      <c r="K267" s="10" t="str">
        <f>IF(AND(X267="M",H267&lt;4,NOT(F267="M15")),MAX(K$2:K266)+1,IF($F267="MS",MAX(K$2:K266)+1,""))</f>
        <v/>
      </c>
      <c r="L267" s="10" t="str">
        <f>IF(AND($F267="M40",K267=""),MAX(L$2:L266)+1,"")</f>
        <v/>
      </c>
      <c r="M267" s="10" t="str">
        <f>IF(AND($F267="M50",K267=""),MAX(M$2:M266)+1,"")</f>
        <v/>
      </c>
      <c r="N267" s="10" t="str">
        <f>IF(AND($F267="M60",K267=""),MAX(N$2:N266)+1,"")</f>
        <v/>
      </c>
      <c r="O267" s="10" t="str">
        <f>IF(AND($F267="M70",K267=""),MAX(O$2:O266)+1,"")</f>
        <v/>
      </c>
      <c r="P267" s="10" t="str">
        <f>IF(AND(X267="F",H267&lt;4,NOT(F267="W15")),MAX(P$2:P266)+1,IF($F267="WS",MAX(P$2:P266)+1,""))</f>
        <v/>
      </c>
      <c r="Q267" s="10">
        <f>IF(AND($F267="W40",P267=""),MAX(Q$2:Q266)+1,"")</f>
        <v>41</v>
      </c>
      <c r="R267" s="10" t="str">
        <f>IF(AND($F267="W50",P267=""),MAX(R$2:R266)+1,"")</f>
        <v/>
      </c>
      <c r="S267" s="10" t="str">
        <f>IF(AND($F267="W60",P267=""),MAX(S$2:S266)+1,"")</f>
        <v/>
      </c>
      <c r="T267" s="10" t="str">
        <f>IF(AND($F267="W70",P267=""),MAX(T$2:T266)+1,"")</f>
        <v/>
      </c>
      <c r="U267" s="10" t="str">
        <f>IF($F267="M15",MAX(U$2:U266)+1,"")</f>
        <v/>
      </c>
      <c r="V267" s="10" t="str">
        <f>IF($F267="W15",MAX(V$2:V266)+1,"")</f>
        <v/>
      </c>
      <c r="X267" s="11" t="str">
        <f>IF(ISBLANK(B267),"",VLOOKUP(B267,Register!$A$1:$G$351,6,FALSE))</f>
        <v>F</v>
      </c>
    </row>
    <row r="268" spans="1:24" ht="12">
      <c r="A268" s="3">
        <f t="shared" si="4"/>
        <v>267</v>
      </c>
      <c r="B268" s="3">
        <v>158</v>
      </c>
      <c r="C268" s="43">
        <v>57.39</v>
      </c>
      <c r="D268" s="3" t="str">
        <f>IF(B268="","",VLOOKUP(B268,Register!$A$1:$G$351,2,FALSE)&amp;" "&amp;VLOOKUP(B268,Register!$A$1:$G$351,3,FALSE))</f>
        <v>Geri Todd</v>
      </c>
      <c r="E268" s="3" t="str">
        <f>IF(ISBLANK(B268),"",VLOOKUP(B268,Register!$A$1:$G$351,4,FALSE))</f>
        <v>Unattached</v>
      </c>
      <c r="F268" s="5" t="str">
        <f>IF(ISBLANK(B268),"",VLOOKUP(B268,Register!$A$1:$G$351,5,FALSE))</f>
        <v>W40</v>
      </c>
      <c r="G268" s="3">
        <f>IF($F268&lt;&gt;"",COUNTIF($F$2:$F268,$F268),"")</f>
        <v>42</v>
      </c>
      <c r="H268" s="3">
        <f>IF(X268="","",COUNTIF($X$1:$X268,X268))</f>
        <v>148</v>
      </c>
      <c r="I268" s="3" t="str">
        <f>IF(AND(E268&lt;&gt;"Unattached",E268&lt;&gt;""),COUNTIF($E$1:$E268,$E268),"")</f>
        <v/>
      </c>
      <c r="K268" s="10" t="str">
        <f>IF(AND(X268="M",H268&lt;4,NOT(F268="M15")),MAX(K$2:K267)+1,IF($F268="MS",MAX(K$2:K267)+1,""))</f>
        <v/>
      </c>
      <c r="L268" s="10" t="str">
        <f>IF(AND($F268="M40",K268=""),MAX(L$2:L267)+1,"")</f>
        <v/>
      </c>
      <c r="M268" s="10" t="str">
        <f>IF(AND($F268="M50",K268=""),MAX(M$2:M267)+1,"")</f>
        <v/>
      </c>
      <c r="N268" s="10" t="str">
        <f>IF(AND($F268="M60",K268=""),MAX(N$2:N267)+1,"")</f>
        <v/>
      </c>
      <c r="O268" s="10" t="str">
        <f>IF(AND($F268="M70",K268=""),MAX(O$2:O267)+1,"")</f>
        <v/>
      </c>
      <c r="P268" s="10" t="str">
        <f>IF(AND(X268="F",H268&lt;4,NOT(F268="W15")),MAX(P$2:P267)+1,IF($F268="WS",MAX(P$2:P267)+1,""))</f>
        <v/>
      </c>
      <c r="Q268" s="10">
        <f>IF(AND($F268="W40",P268=""),MAX(Q$2:Q267)+1,"")</f>
        <v>42</v>
      </c>
      <c r="R268" s="10" t="str">
        <f>IF(AND($F268="W50",P268=""),MAX(R$2:R267)+1,"")</f>
        <v/>
      </c>
      <c r="S268" s="10" t="str">
        <f>IF(AND($F268="W60",P268=""),MAX(S$2:S267)+1,"")</f>
        <v/>
      </c>
      <c r="T268" s="10" t="str">
        <f>IF(AND($F268="W70",P268=""),MAX(T$2:T267)+1,"")</f>
        <v/>
      </c>
      <c r="U268" s="10" t="str">
        <f>IF($F268="M15",MAX(U$2:U267)+1,"")</f>
        <v/>
      </c>
      <c r="V268" s="10" t="str">
        <f>IF($F268="W15",MAX(V$2:V267)+1,"")</f>
        <v/>
      </c>
      <c r="X268" s="11" t="str">
        <f>IF(ISBLANK(B268),"",VLOOKUP(B268,Register!$A$1:$G$351,6,FALSE))</f>
        <v>F</v>
      </c>
    </row>
    <row r="269" spans="1:24" ht="12">
      <c r="A269" s="3">
        <f t="shared" si="4"/>
        <v>268</v>
      </c>
      <c r="B269" s="3">
        <v>208</v>
      </c>
      <c r="C269" s="27">
        <v>57.49</v>
      </c>
      <c r="D269" s="3" t="str">
        <f>IF(B269="","",VLOOKUP(B269,Register!$A$1:$G$351,2,FALSE)&amp;" "&amp;VLOOKUP(B269,Register!$A$1:$G$351,3,FALSE))</f>
        <v>Leigh Paige</v>
      </c>
      <c r="E269" s="3" t="str">
        <f>IF(ISBLANK(B269),"",VLOOKUP(B269,Register!$A$1:$G$351,4,FALSE))</f>
        <v>Tone Zone</v>
      </c>
      <c r="F269" s="5" t="str">
        <f>IF(ISBLANK(B269),"",VLOOKUP(B269,Register!$A$1:$G$351,5,FALSE))</f>
        <v>W40</v>
      </c>
      <c r="G269" s="3">
        <f>IF($F269&lt;&gt;"",COUNTIF($F$2:$F269,$F269),"")</f>
        <v>43</v>
      </c>
      <c r="H269" s="3">
        <f>IF(X269="","",COUNTIF($X$1:$X269,X269))</f>
        <v>149</v>
      </c>
      <c r="I269" s="3">
        <f>IF(AND(E269&lt;&gt;"Unattached",E269&lt;&gt;""),COUNTIF($E$1:$E269,$E269),"")</f>
        <v>11</v>
      </c>
      <c r="K269" s="10" t="str">
        <f>IF(AND(X269="M",H269&lt;4,NOT(F269="M15")),MAX(K$2:K268)+1,IF($F269="MS",MAX(K$2:K268)+1,""))</f>
        <v/>
      </c>
      <c r="L269" s="10" t="str">
        <f>IF(AND($F269="M40",K269=""),MAX(L$2:L268)+1,"")</f>
        <v/>
      </c>
      <c r="M269" s="10" t="str">
        <f>IF(AND($F269="M50",K269=""),MAX(M$2:M268)+1,"")</f>
        <v/>
      </c>
      <c r="N269" s="10" t="str">
        <f>IF(AND($F269="M60",K269=""),MAX(N$2:N268)+1,"")</f>
        <v/>
      </c>
      <c r="O269" s="10" t="str">
        <f>IF(AND($F269="M70",K269=""),MAX(O$2:O268)+1,"")</f>
        <v/>
      </c>
      <c r="P269" s="10" t="str">
        <f>IF(AND(X269="F",H269&lt;4,NOT(F269="W15")),MAX(P$2:P268)+1,IF($F269="WS",MAX(P$2:P268)+1,""))</f>
        <v/>
      </c>
      <c r="Q269" s="10">
        <f>IF(AND($F269="W40",P269=""),MAX(Q$2:Q268)+1,"")</f>
        <v>43</v>
      </c>
      <c r="R269" s="10" t="str">
        <f>IF(AND($F269="W50",P269=""),MAX(R$2:R268)+1,"")</f>
        <v/>
      </c>
      <c r="S269" s="10" t="str">
        <f>IF(AND($F269="W60",P269=""),MAX(S$2:S268)+1,"")</f>
        <v/>
      </c>
      <c r="T269" s="10" t="str">
        <f>IF(AND($F269="W70",P269=""),MAX(T$2:T268)+1,"")</f>
        <v/>
      </c>
      <c r="U269" s="10" t="str">
        <f>IF($F269="M15",MAX(U$2:U268)+1,"")</f>
        <v/>
      </c>
      <c r="V269" s="10" t="str">
        <f>IF($F269="W15",MAX(V$2:V268)+1,"")</f>
        <v/>
      </c>
      <c r="X269" s="11" t="str">
        <f>IF(ISBLANK(B269),"",VLOOKUP(B269,Register!$A$1:$G$351,6,FALSE))</f>
        <v>F</v>
      </c>
    </row>
    <row r="270" spans="1:24" ht="12">
      <c r="A270" s="3">
        <f t="shared" si="4"/>
        <v>269</v>
      </c>
      <c r="B270" s="3">
        <v>131</v>
      </c>
      <c r="C270" s="43">
        <v>57.49</v>
      </c>
      <c r="D270" s="3" t="str">
        <f>IF(B270="","",VLOOKUP(B270,Register!$A$1:$G$351,2,FALSE)&amp;" "&amp;VLOOKUP(B270,Register!$A$1:$G$351,3,FALSE))</f>
        <v>Lucy Howard</v>
      </c>
      <c r="E270" s="3" t="str">
        <f>IF(ISBLANK(B270),"",VLOOKUP(B270,Register!$A$1:$G$351,4,FALSE))</f>
        <v>Pompey Joggers</v>
      </c>
      <c r="F270" s="5" t="str">
        <f>IF(ISBLANK(B270),"",VLOOKUP(B270,Register!$A$1:$G$351,5,FALSE))</f>
        <v>W50</v>
      </c>
      <c r="G270" s="3">
        <f>IF($F270&lt;&gt;"",COUNTIF($F$2:$F270,$F270),"")</f>
        <v>32</v>
      </c>
      <c r="H270" s="3">
        <f>IF(X270="","",COUNTIF($X$1:$X270,X270))</f>
        <v>150</v>
      </c>
      <c r="I270" s="3">
        <f>IF(AND(E270&lt;&gt;"Unattached",E270&lt;&gt;""),COUNTIF($E$1:$E270,$E270),"")</f>
        <v>16</v>
      </c>
      <c r="K270" s="10" t="str">
        <f>IF(AND(X270="M",H270&lt;4,NOT(F270="M15")),MAX(K$2:K269)+1,IF($F270="MS",MAX(K$2:K269)+1,""))</f>
        <v/>
      </c>
      <c r="L270" s="10" t="str">
        <f>IF(AND($F270="M40",K270=""),MAX(L$2:L269)+1,"")</f>
        <v/>
      </c>
      <c r="M270" s="10" t="str">
        <f>IF(AND($F270="M50",K270=""),MAX(M$2:M269)+1,"")</f>
        <v/>
      </c>
      <c r="N270" s="10" t="str">
        <f>IF(AND($F270="M60",K270=""),MAX(N$2:N269)+1,"")</f>
        <v/>
      </c>
      <c r="O270" s="10" t="str">
        <f>IF(AND($F270="M70",K270=""),MAX(O$2:O269)+1,"")</f>
        <v/>
      </c>
      <c r="P270" s="10" t="str">
        <f>IF(AND(X270="F",H270&lt;4,NOT(F270="W15")),MAX(P$2:P269)+1,IF($F270="WS",MAX(P$2:P269)+1,""))</f>
        <v/>
      </c>
      <c r="Q270" s="10" t="str">
        <f>IF(AND($F270="W40",P270=""),MAX(Q$2:Q269)+1,"")</f>
        <v/>
      </c>
      <c r="R270" s="10">
        <f>IF(AND($F270="W50",P270=""),MAX(R$2:R269)+1,"")</f>
        <v>32</v>
      </c>
      <c r="S270" s="10" t="str">
        <f>IF(AND($F270="W60",P270=""),MAX(S$2:S269)+1,"")</f>
        <v/>
      </c>
      <c r="T270" s="10" t="str">
        <f>IF(AND($F270="W70",P270=""),MAX(T$2:T269)+1,"")</f>
        <v/>
      </c>
      <c r="U270" s="10" t="str">
        <f>IF($F270="M15",MAX(U$2:U269)+1,"")</f>
        <v/>
      </c>
      <c r="V270" s="10" t="str">
        <f>IF($F270="W15",MAX(V$2:V269)+1,"")</f>
        <v/>
      </c>
      <c r="X270" s="11" t="str">
        <f>IF(ISBLANK(B270),"",VLOOKUP(B270,Register!$A$1:$G$351,6,FALSE))</f>
        <v>F</v>
      </c>
    </row>
    <row r="271" spans="1:24" ht="12">
      <c r="A271" s="3">
        <f t="shared" si="4"/>
        <v>270</v>
      </c>
      <c r="B271" s="3">
        <v>313</v>
      </c>
      <c r="C271" s="43">
        <v>58.07</v>
      </c>
      <c r="D271" s="3" t="str">
        <f>IF(B271="","",VLOOKUP(B271,Register!$A$1:$G$351,2,FALSE)&amp;" "&amp;VLOOKUP(B271,Register!$A$1:$G$351,3,FALSE))</f>
        <v>Kirsty Cobb</v>
      </c>
      <c r="E271" s="3" t="str">
        <f>IF(ISBLANK(B271),"",VLOOKUP(B271,Register!$A$1:$G$351,4,FALSE))</f>
        <v>Unattached</v>
      </c>
      <c r="F271" s="5" t="str">
        <f>IF(ISBLANK(B271),"",VLOOKUP(B271,Register!$A$1:$G$351,5,FALSE))</f>
        <v>WS</v>
      </c>
      <c r="G271" s="3">
        <f>IF($F271&lt;&gt;"",COUNTIF($F$2:$F271,$F271),"")</f>
        <v>67</v>
      </c>
      <c r="H271" s="3">
        <f>IF(X271="","",COUNTIF($X$1:$X271,X271))</f>
        <v>151</v>
      </c>
      <c r="I271" s="3" t="str">
        <f>IF(AND(E271&lt;&gt;"Unattached",E271&lt;&gt;""),COUNTIF($E$1:$E271,$E271),"")</f>
        <v/>
      </c>
      <c r="K271" s="10" t="str">
        <f>IF(AND(X271="M",H271&lt;4,NOT(F271="M15")),MAX(K$2:K270)+1,IF($F271="MS",MAX(K$2:K270)+1,""))</f>
        <v/>
      </c>
      <c r="L271" s="10" t="str">
        <f>IF(AND($F271="M40",K271=""),MAX(L$2:L270)+1,"")</f>
        <v/>
      </c>
      <c r="M271" s="10" t="str">
        <f>IF(AND($F271="M50",K271=""),MAX(M$2:M270)+1,"")</f>
        <v/>
      </c>
      <c r="N271" s="10" t="str">
        <f>IF(AND($F271="M60",K271=""),MAX(N$2:N270)+1,"")</f>
        <v/>
      </c>
      <c r="O271" s="10" t="str">
        <f>IF(AND($F271="M70",K271=""),MAX(O$2:O270)+1,"")</f>
        <v/>
      </c>
      <c r="P271" s="10">
        <f>IF(AND(X271="F",H271&lt;4,NOT(F271="W15")),MAX(P$2:P270)+1,IF($F271="WS",MAX(P$2:P270)+1,""))</f>
        <v>67</v>
      </c>
      <c r="Q271" s="10" t="str">
        <f>IF(AND($F271="W40",P271=""),MAX(Q$2:Q270)+1,"")</f>
        <v/>
      </c>
      <c r="R271" s="10" t="str">
        <f>IF(AND($F271="W50",P271=""),MAX(R$2:R270)+1,"")</f>
        <v/>
      </c>
      <c r="S271" s="10" t="str">
        <f>IF(AND($F271="W60",P271=""),MAX(S$2:S270)+1,"")</f>
        <v/>
      </c>
      <c r="T271" s="10" t="str">
        <f>IF(AND($F271="W70",P271=""),MAX(T$2:T270)+1,"")</f>
        <v/>
      </c>
      <c r="U271" s="10" t="str">
        <f>IF($F271="M15",MAX(U$2:U270)+1,"")</f>
        <v/>
      </c>
      <c r="V271" s="10" t="str">
        <f>IF($F271="W15",MAX(V$2:V270)+1,"")</f>
        <v/>
      </c>
      <c r="X271" s="11" t="str">
        <f>IF(ISBLANK(B271),"",VLOOKUP(B271,Register!$A$1:$G$351,6,FALSE))</f>
        <v>F</v>
      </c>
    </row>
    <row r="272" spans="1:24" ht="12">
      <c r="A272" s="3">
        <f t="shared" si="4"/>
        <v>271</v>
      </c>
      <c r="B272" s="3">
        <v>163</v>
      </c>
      <c r="C272" s="27">
        <v>58.07</v>
      </c>
      <c r="D272" s="3" t="str">
        <f>IF(B272="","",VLOOKUP(B272,Register!$A$1:$G$351,2,FALSE)&amp;" "&amp;VLOOKUP(B272,Register!$A$1:$G$351,3,FALSE))</f>
        <v>Kirsty Lee</v>
      </c>
      <c r="E272" s="3" t="str">
        <f>IF(ISBLANK(B272),"",VLOOKUP(B272,Register!$A$1:$G$351,4,FALSE))</f>
        <v>Unattached</v>
      </c>
      <c r="F272" s="5" t="str">
        <f>IF(ISBLANK(B272),"",VLOOKUP(B272,Register!$A$1:$G$351,5,FALSE))</f>
        <v>WS</v>
      </c>
      <c r="G272" s="3">
        <f>IF($F272&lt;&gt;"",COUNTIF($F$2:$F272,$F272),"")</f>
        <v>68</v>
      </c>
      <c r="H272" s="3">
        <f>IF(X272="","",COUNTIF($X$1:$X272,X272))</f>
        <v>152</v>
      </c>
      <c r="I272" s="3" t="str">
        <f>IF(AND(E272&lt;&gt;"Unattached",E272&lt;&gt;""),COUNTIF($E$1:$E272,$E272),"")</f>
        <v/>
      </c>
      <c r="K272" s="10" t="str">
        <f>IF(AND(X272="M",H272&lt;4,NOT(F272="M15")),MAX(K$2:K271)+1,IF($F272="MS",MAX(K$2:K271)+1,""))</f>
        <v/>
      </c>
      <c r="L272" s="10" t="str">
        <f>IF(AND($F272="M40",K272=""),MAX(L$2:L271)+1,"")</f>
        <v/>
      </c>
      <c r="M272" s="10" t="str">
        <f>IF(AND($F272="M50",K272=""),MAX(M$2:M271)+1,"")</f>
        <v/>
      </c>
      <c r="N272" s="10" t="str">
        <f>IF(AND($F272="M60",K272=""),MAX(N$2:N271)+1,"")</f>
        <v/>
      </c>
      <c r="O272" s="10" t="str">
        <f>IF(AND($F272="M70",K272=""),MAX(O$2:O271)+1,"")</f>
        <v/>
      </c>
      <c r="P272" s="10">
        <f>IF(AND(X272="F",H272&lt;4,NOT(F272="W15")),MAX(P$2:P271)+1,IF($F272="WS",MAX(P$2:P271)+1,""))</f>
        <v>68</v>
      </c>
      <c r="Q272" s="10" t="str">
        <f>IF(AND($F272="W40",P272=""),MAX(Q$2:Q271)+1,"")</f>
        <v/>
      </c>
      <c r="R272" s="10" t="str">
        <f>IF(AND($F272="W50",P272=""),MAX(R$2:R271)+1,"")</f>
        <v/>
      </c>
      <c r="S272" s="10" t="str">
        <f>IF(AND($F272="W60",P272=""),MAX(S$2:S271)+1,"")</f>
        <v/>
      </c>
      <c r="T272" s="10" t="str">
        <f>IF(AND($F272="W70",P272=""),MAX(T$2:T271)+1,"")</f>
        <v/>
      </c>
      <c r="U272" s="10" t="str">
        <f>IF($F272="M15",MAX(U$2:U271)+1,"")</f>
        <v/>
      </c>
      <c r="V272" s="10" t="str">
        <f>IF($F272="W15",MAX(V$2:V271)+1,"")</f>
        <v/>
      </c>
      <c r="X272" s="11" t="str">
        <f>IF(ISBLANK(B272),"",VLOOKUP(B272,Register!$A$1:$G$351,6,FALSE))</f>
        <v>F</v>
      </c>
    </row>
    <row r="273" spans="1:24" ht="12">
      <c r="A273" s="3">
        <f t="shared" si="4"/>
        <v>272</v>
      </c>
      <c r="B273" s="3">
        <v>90</v>
      </c>
      <c r="C273" s="27">
        <v>58.12</v>
      </c>
      <c r="D273" s="3" t="str">
        <f>IF(B273="","",VLOOKUP(B273,Register!$A$1:$G$351,2,FALSE)&amp;" "&amp;VLOOKUP(B273,Register!$A$1:$G$351,3,FALSE))</f>
        <v>Dense Frances</v>
      </c>
      <c r="E273" s="3" t="str">
        <f>IF(ISBLANK(B273),"",VLOOKUP(B273,Register!$A$1:$G$351,4,FALSE))</f>
        <v>Gosport RR</v>
      </c>
      <c r="F273" s="5" t="str">
        <f>IF(ISBLANK(B273),"",VLOOKUP(B273,Register!$A$1:$G$351,5,FALSE))</f>
        <v>W60</v>
      </c>
      <c r="G273" s="3">
        <f>IF($F273&lt;&gt;"",COUNTIF($F$2:$F273,$F273),"")</f>
        <v>7</v>
      </c>
      <c r="H273" s="3">
        <f>IF(X273="","",COUNTIF($X$1:$X273,X273))</f>
        <v>153</v>
      </c>
      <c r="I273" s="3">
        <f>IF(AND(E273&lt;&gt;"Unattached",E273&lt;&gt;""),COUNTIF($E$1:$E273,$E273),"")</f>
        <v>17</v>
      </c>
      <c r="K273" s="10" t="str">
        <f>IF(AND(X273="M",H273&lt;4,NOT(F273="M15")),MAX(K$2:K272)+1,IF($F273="MS",MAX(K$2:K272)+1,""))</f>
        <v/>
      </c>
      <c r="L273" s="10" t="str">
        <f>IF(AND($F273="M40",K273=""),MAX(L$2:L272)+1,"")</f>
        <v/>
      </c>
      <c r="M273" s="10" t="str">
        <f>IF(AND($F273="M50",K273=""),MAX(M$2:M272)+1,"")</f>
        <v/>
      </c>
      <c r="N273" s="10" t="str">
        <f>IF(AND($F273="M60",K273=""),MAX(N$2:N272)+1,"")</f>
        <v/>
      </c>
      <c r="O273" s="10" t="str">
        <f>IF(AND($F273="M70",K273=""),MAX(O$2:O272)+1,"")</f>
        <v/>
      </c>
      <c r="P273" s="10" t="str">
        <f>IF(AND(X273="F",H273&lt;4,NOT(F273="W15")),MAX(P$2:P272)+1,IF($F273="WS",MAX(P$2:P272)+1,""))</f>
        <v/>
      </c>
      <c r="Q273" s="10" t="str">
        <f>IF(AND($F273="W40",P273=""),MAX(Q$2:Q272)+1,"")</f>
        <v/>
      </c>
      <c r="R273" s="10" t="str">
        <f>IF(AND($F273="W50",P273=""),MAX(R$2:R272)+1,"")</f>
        <v/>
      </c>
      <c r="S273" s="10">
        <f>IF(AND($F273="W60",P273=""),MAX(S$2:S272)+1,"")</f>
        <v>7</v>
      </c>
      <c r="T273" s="10" t="str">
        <f>IF(AND($F273="W70",P273=""),MAX(T$2:T272)+1,"")</f>
        <v/>
      </c>
      <c r="U273" s="10" t="str">
        <f>IF($F273="M15",MAX(U$2:U272)+1,"")</f>
        <v/>
      </c>
      <c r="V273" s="10" t="str">
        <f>IF($F273="W15",MAX(V$2:V272)+1,"")</f>
        <v/>
      </c>
      <c r="X273" s="11" t="str">
        <f>IF(ISBLANK(B273),"",VLOOKUP(B273,Register!$A$1:$G$351,6,FALSE))</f>
        <v>F</v>
      </c>
    </row>
    <row r="274" spans="1:24" ht="12">
      <c r="A274" s="3">
        <f t="shared" si="4"/>
        <v>273</v>
      </c>
      <c r="B274" s="3">
        <v>11</v>
      </c>
      <c r="C274" s="43">
        <v>58.12</v>
      </c>
      <c r="D274" s="3" t="str">
        <f>IF(B274="","",VLOOKUP(B274,Register!$A$1:$G$351,2,FALSE)&amp;" "&amp;VLOOKUP(B274,Register!$A$1:$G$351,3,FALSE))</f>
        <v>Wendy England</v>
      </c>
      <c r="E274" s="3" t="str">
        <f>IF(ISBLANK(B274),"",VLOOKUP(B274,Register!$A$1:$G$351,4,FALSE))</f>
        <v>Gosport RR</v>
      </c>
      <c r="F274" s="5" t="str">
        <f>IF(ISBLANK(B274),"",VLOOKUP(B274,Register!$A$1:$G$351,5,FALSE))</f>
        <v>W50</v>
      </c>
      <c r="G274" s="3">
        <f>IF($F274&lt;&gt;"",COUNTIF($F$2:$F274,$F274),"")</f>
        <v>33</v>
      </c>
      <c r="H274" s="3">
        <f>IF(X274="","",COUNTIF($X$1:$X274,X274))</f>
        <v>154</v>
      </c>
      <c r="I274" s="3">
        <f>IF(AND(E274&lt;&gt;"Unattached",E274&lt;&gt;""),COUNTIF($E$1:$E274,$E274),"")</f>
        <v>18</v>
      </c>
      <c r="K274" s="10" t="str">
        <f>IF(AND(X274="M",H274&lt;4,NOT(F274="M15")),MAX(K$2:K273)+1,IF($F274="MS",MAX(K$2:K273)+1,""))</f>
        <v/>
      </c>
      <c r="L274" s="10" t="str">
        <f>IF(AND($F274="M40",K274=""),MAX(L$2:L273)+1,"")</f>
        <v/>
      </c>
      <c r="M274" s="10" t="str">
        <f>IF(AND($F274="M50",K274=""),MAX(M$2:M273)+1,"")</f>
        <v/>
      </c>
      <c r="N274" s="10" t="str">
        <f>IF(AND($F274="M60",K274=""),MAX(N$2:N273)+1,"")</f>
        <v/>
      </c>
      <c r="O274" s="10" t="str">
        <f>IF(AND($F274="M70",K274=""),MAX(O$2:O273)+1,"")</f>
        <v/>
      </c>
      <c r="P274" s="10" t="str">
        <f>IF(AND(X274="F",H274&lt;4,NOT(F274="W15")),MAX(P$2:P273)+1,IF($F274="WS",MAX(P$2:P273)+1,""))</f>
        <v/>
      </c>
      <c r="Q274" s="10" t="str">
        <f>IF(AND($F274="W40",P274=""),MAX(Q$2:Q273)+1,"")</f>
        <v/>
      </c>
      <c r="R274" s="10">
        <f>IF(AND($F274="W50",P274=""),MAX(R$2:R273)+1,"")</f>
        <v>33</v>
      </c>
      <c r="S274" s="10" t="str">
        <f>IF(AND($F274="W60",P274=""),MAX(S$2:S273)+1,"")</f>
        <v/>
      </c>
      <c r="T274" s="10" t="str">
        <f>IF(AND($F274="W70",P274=""),MAX(T$2:T273)+1,"")</f>
        <v/>
      </c>
      <c r="U274" s="10" t="str">
        <f>IF($F274="M15",MAX(U$2:U273)+1,"")</f>
        <v/>
      </c>
      <c r="V274" s="10" t="str">
        <f>IF($F274="W15",MAX(V$2:V273)+1,"")</f>
        <v/>
      </c>
      <c r="X274" s="11" t="str">
        <f>IF(ISBLANK(B274),"",VLOOKUP(B274,Register!$A$1:$G$351,6,FALSE))</f>
        <v>F</v>
      </c>
    </row>
    <row r="275" spans="1:24" ht="12">
      <c r="A275" s="3">
        <f t="shared" si="4"/>
        <v>274</v>
      </c>
      <c r="B275" s="3">
        <v>332</v>
      </c>
      <c r="C275" s="43">
        <v>58.13</v>
      </c>
      <c r="D275" s="3" t="str">
        <f>IF(B275="","",VLOOKUP(B275,Register!$A$1:$G$351,2,FALSE)&amp;" "&amp;VLOOKUP(B275,Register!$A$1:$G$351,3,FALSE))</f>
        <v>John Easterbrook</v>
      </c>
      <c r="E275" s="3" t="str">
        <f>IF(ISBLANK(B275),"",VLOOKUP(B275,Register!$A$1:$G$351,4,FALSE))</f>
        <v>Unattached</v>
      </c>
      <c r="F275" s="5" t="str">
        <f>IF(ISBLANK(B275),"",VLOOKUP(B275,Register!$A$1:$G$351,5,FALSE))</f>
        <v>M50</v>
      </c>
      <c r="G275" s="3">
        <f>IF($F275&lt;&gt;"",COUNTIF($F$2:$F275,$F275),"")</f>
        <v>32</v>
      </c>
      <c r="H275" s="3">
        <f>IF(X275="","",COUNTIF($X$1:$X275,X275))</f>
        <v>120</v>
      </c>
      <c r="I275" s="3" t="str">
        <f>IF(AND(E275&lt;&gt;"Unattached",E275&lt;&gt;""),COUNTIF($E$1:$E275,$E275),"")</f>
        <v/>
      </c>
      <c r="K275" s="10" t="str">
        <f>IF(AND(X275="M",H275&lt;4,NOT(F275="M15")),MAX(K$2:K274)+1,IF($F275="MS",MAX(K$2:K274)+1,""))</f>
        <v/>
      </c>
      <c r="L275" s="10" t="str">
        <f>IF(AND($F275="M40",K275=""),MAX(L$2:L274)+1,"")</f>
        <v/>
      </c>
      <c r="M275" s="10">
        <f>IF(AND($F275="M50",K275=""),MAX(M$2:M274)+1,"")</f>
        <v>32</v>
      </c>
      <c r="N275" s="10" t="str">
        <f>IF(AND($F275="M60",K275=""),MAX(N$2:N274)+1,"")</f>
        <v/>
      </c>
      <c r="O275" s="10" t="str">
        <f>IF(AND($F275="M70",K275=""),MAX(O$2:O274)+1,"")</f>
        <v/>
      </c>
      <c r="P275" s="10" t="str">
        <f>IF(AND(X275="F",H275&lt;4,NOT(F275="W15")),MAX(P$2:P274)+1,IF($F275="WS",MAX(P$2:P274)+1,""))</f>
        <v/>
      </c>
      <c r="Q275" s="10" t="str">
        <f>IF(AND($F275="W40",P275=""),MAX(Q$2:Q274)+1,"")</f>
        <v/>
      </c>
      <c r="R275" s="10" t="str">
        <f>IF(AND($F275="W50",P275=""),MAX(R$2:R274)+1,"")</f>
        <v/>
      </c>
      <c r="S275" s="10" t="str">
        <f>IF(AND($F275="W60",P275=""),MAX(S$2:S274)+1,"")</f>
        <v/>
      </c>
      <c r="T275" s="10" t="str">
        <f>IF(AND($F275="W70",P275=""),MAX(T$2:T274)+1,"")</f>
        <v/>
      </c>
      <c r="U275" s="10" t="str">
        <f>IF($F275="M15",MAX(U$2:U274)+1,"")</f>
        <v/>
      </c>
      <c r="V275" s="10" t="str">
        <f>IF($F275="W15",MAX(V$2:V274)+1,"")</f>
        <v/>
      </c>
      <c r="X275" s="11" t="str">
        <f>IF(ISBLANK(B275),"",VLOOKUP(B275,Register!$A$1:$G$351,6,FALSE))</f>
        <v>M</v>
      </c>
    </row>
    <row r="276" spans="1:24" ht="12">
      <c r="A276" s="3">
        <f t="shared" si="4"/>
        <v>275</v>
      </c>
      <c r="B276" s="3">
        <v>1</v>
      </c>
      <c r="C276" s="43">
        <v>58.31</v>
      </c>
      <c r="D276" s="3" t="str">
        <f>IF(B276="","",VLOOKUP(B276,Register!$A$1:$G$351,2,FALSE)&amp;" "&amp;VLOOKUP(B276,Register!$A$1:$G$351,3,FALSE))</f>
        <v>Neil Blanchard</v>
      </c>
      <c r="E276" s="3" t="str">
        <f>IF(ISBLANK(B276),"",VLOOKUP(B276,Register!$A$1:$G$351,4,FALSE))</f>
        <v>Victory AC</v>
      </c>
      <c r="F276" s="5" t="str">
        <f>IF(ISBLANK(B276),"",VLOOKUP(B276,Register!$A$1:$G$351,5,FALSE))</f>
        <v>M40</v>
      </c>
      <c r="G276" s="3">
        <f>IF($F276&lt;&gt;"",COUNTIF($F$2:$F276,$F276),"")</f>
        <v>32</v>
      </c>
      <c r="H276" s="3">
        <f>IF(X276="","",COUNTIF($X$1:$X276,X276))</f>
        <v>121</v>
      </c>
      <c r="I276" s="3">
        <f>IF(AND(E276&lt;&gt;"Unattached",E276&lt;&gt;""),COUNTIF($E$1:$E276,$E276),"")</f>
        <v>33</v>
      </c>
      <c r="K276" s="10" t="str">
        <f>IF(AND(X276="M",H276&lt;4,NOT(F276="M15")),MAX(K$2:K275)+1,IF($F276="MS",MAX(K$2:K275)+1,""))</f>
        <v/>
      </c>
      <c r="L276" s="10">
        <f>IF(AND($F276="M40",K276=""),MAX(L$2:L275)+1,"")</f>
        <v>31</v>
      </c>
      <c r="M276" s="10" t="str">
        <f>IF(AND($F276="M50",K276=""),MAX(M$2:M275)+1,"")</f>
        <v/>
      </c>
      <c r="N276" s="10" t="str">
        <f>IF(AND($F276="M60",K276=""),MAX(N$2:N275)+1,"")</f>
        <v/>
      </c>
      <c r="O276" s="10" t="str">
        <f>IF(AND($F276="M70",K276=""),MAX(O$2:O275)+1,"")</f>
        <v/>
      </c>
      <c r="P276" s="10" t="str">
        <f>IF(AND(X276="F",H276&lt;4,NOT(F276="W15")),MAX(P$2:P275)+1,IF($F276="WS",MAX(P$2:P275)+1,""))</f>
        <v/>
      </c>
      <c r="Q276" s="10" t="str">
        <f>IF(AND($F276="W40",P276=""),MAX(Q$2:Q275)+1,"")</f>
        <v/>
      </c>
      <c r="R276" s="10" t="str">
        <f>IF(AND($F276="W50",P276=""),MAX(R$2:R275)+1,"")</f>
        <v/>
      </c>
      <c r="S276" s="10" t="str">
        <f>IF(AND($F276="W60",P276=""),MAX(S$2:S275)+1,"")</f>
        <v/>
      </c>
      <c r="T276" s="10" t="str">
        <f>IF(AND($F276="W70",P276=""),MAX(T$2:T275)+1,"")</f>
        <v/>
      </c>
      <c r="U276" s="10" t="str">
        <f>IF($F276="M15",MAX(U$2:U275)+1,"")</f>
        <v/>
      </c>
      <c r="V276" s="10" t="str">
        <f>IF($F276="W15",MAX(V$2:V275)+1,"")</f>
        <v/>
      </c>
      <c r="X276" s="11" t="str">
        <f>IF(ISBLANK(B276),"",VLOOKUP(B276,Register!$A$1:$G$351,6,FALSE))</f>
        <v>M</v>
      </c>
    </row>
    <row r="277" spans="1:24" ht="12">
      <c r="A277" s="3">
        <f t="shared" ref="A277:A315" si="5">IF(B277="","",A276+1)</f>
        <v>276</v>
      </c>
      <c r="B277" s="3">
        <v>65</v>
      </c>
      <c r="C277" s="27">
        <v>58.44</v>
      </c>
      <c r="D277" s="3" t="str">
        <f>IF(B277="","",VLOOKUP(B277,Register!$A$1:$G$351,2,FALSE)&amp;" "&amp;VLOOKUP(B277,Register!$A$1:$G$351,3,FALSE))</f>
        <v>Amanda Coles</v>
      </c>
      <c r="E277" s="3" t="str">
        <f>IF(ISBLANK(B277),"",VLOOKUP(B277,Register!$A$1:$G$351,4,FALSE))</f>
        <v>Victory AC</v>
      </c>
      <c r="F277" s="5" t="str">
        <f>IF(ISBLANK(B277),"",VLOOKUP(B277,Register!$A$1:$G$351,5,FALSE))</f>
        <v>W60</v>
      </c>
      <c r="G277" s="3">
        <f>IF($F277&lt;&gt;"",COUNTIF($F$2:$F277,$F277),"")</f>
        <v>8</v>
      </c>
      <c r="H277" s="3">
        <f>IF(X277="","",COUNTIF($X$1:$X277,X277))</f>
        <v>155</v>
      </c>
      <c r="I277" s="3">
        <f>IF(AND(E277&lt;&gt;"Unattached",E277&lt;&gt;""),COUNTIF($E$1:$E277,$E277),"")</f>
        <v>34</v>
      </c>
      <c r="K277" s="10" t="str">
        <f>IF(AND(X277="M",H277&lt;4,NOT(F277="M15")),MAX(K$2:K276)+1,IF($F277="MS",MAX(K$2:K276)+1,""))</f>
        <v/>
      </c>
      <c r="L277" s="10" t="str">
        <f>IF(AND($F277="M40",K277=""),MAX(L$2:L276)+1,"")</f>
        <v/>
      </c>
      <c r="M277" s="10" t="str">
        <f>IF(AND($F277="M50",K277=""),MAX(M$2:M276)+1,"")</f>
        <v/>
      </c>
      <c r="N277" s="10" t="str">
        <f>IF(AND($F277="M60",K277=""),MAX(N$2:N276)+1,"")</f>
        <v/>
      </c>
      <c r="O277" s="10" t="str">
        <f>IF(AND($F277="M70",K277=""),MAX(O$2:O276)+1,"")</f>
        <v/>
      </c>
      <c r="P277" s="10" t="str">
        <f>IF(AND(X277="F",H277&lt;4,NOT(F277="W15")),MAX(P$2:P276)+1,IF($F277="WS",MAX(P$2:P276)+1,""))</f>
        <v/>
      </c>
      <c r="Q277" s="10" t="str">
        <f>IF(AND($F277="W40",P277=""),MAX(Q$2:Q276)+1,"")</f>
        <v/>
      </c>
      <c r="R277" s="10" t="str">
        <f>IF(AND($F277="W50",P277=""),MAX(R$2:R276)+1,"")</f>
        <v/>
      </c>
      <c r="S277" s="10">
        <f>IF(AND($F277="W60",P277=""),MAX(S$2:S276)+1,"")</f>
        <v>8</v>
      </c>
      <c r="T277" s="10" t="str">
        <f>IF(AND($F277="W70",P277=""),MAX(T$2:T276)+1,"")</f>
        <v/>
      </c>
      <c r="U277" s="10" t="str">
        <f>IF($F277="M15",MAX(U$2:U276)+1,"")</f>
        <v/>
      </c>
      <c r="V277" s="10" t="str">
        <f>IF($F277="W15",MAX(V$2:V276)+1,"")</f>
        <v/>
      </c>
      <c r="X277" s="11" t="str">
        <f>IF(ISBLANK(B277),"",VLOOKUP(B277,Register!$A$1:$G$351,6,FALSE))</f>
        <v>F</v>
      </c>
    </row>
    <row r="278" spans="1:24" ht="12">
      <c r="A278" s="3">
        <f t="shared" si="5"/>
        <v>277</v>
      </c>
      <c r="B278" s="3">
        <v>279</v>
      </c>
      <c r="C278" s="43">
        <v>59.15</v>
      </c>
      <c r="D278" s="3" t="str">
        <f>IF(B278="","",VLOOKUP(B278,Register!$A$1:$G$351,2,FALSE)&amp;" "&amp;VLOOKUP(B278,Register!$A$1:$G$351,3,FALSE))</f>
        <v>Louise Woodhouse</v>
      </c>
      <c r="E278" s="3" t="str">
        <f>IF(ISBLANK(B278),"",VLOOKUP(B278,Register!$A$1:$G$351,4,FALSE))</f>
        <v>Unattached</v>
      </c>
      <c r="F278" s="5" t="str">
        <f>IF(ISBLANK(B278),"",VLOOKUP(B278,Register!$A$1:$G$351,5,FALSE))</f>
        <v>W40</v>
      </c>
      <c r="G278" s="3">
        <f>IF($F278&lt;&gt;"",COUNTIF($F$2:$F278,$F278),"")</f>
        <v>44</v>
      </c>
      <c r="H278" s="3">
        <f>IF(X278="","",COUNTIF($X$1:$X278,X278))</f>
        <v>156</v>
      </c>
      <c r="I278" s="3" t="str">
        <f>IF(AND(E278&lt;&gt;"Unattached",E278&lt;&gt;""),COUNTIF($E$1:$E278,$E278),"")</f>
        <v/>
      </c>
      <c r="K278" s="10" t="str">
        <f>IF(AND(X278="M",H278&lt;4,NOT(F278="M15")),MAX(K$2:K277)+1,IF($F278="MS",MAX(K$2:K277)+1,""))</f>
        <v/>
      </c>
      <c r="L278" s="10" t="str">
        <f>IF(AND($F278="M40",K278=""),MAX(L$2:L277)+1,"")</f>
        <v/>
      </c>
      <c r="M278" s="10" t="str">
        <f>IF(AND($F278="M50",K278=""),MAX(M$2:M277)+1,"")</f>
        <v/>
      </c>
      <c r="N278" s="10" t="str">
        <f>IF(AND($F278="M60",K278=""),MAX(N$2:N277)+1,"")</f>
        <v/>
      </c>
      <c r="O278" s="10" t="str">
        <f>IF(AND($F278="M70",K278=""),MAX(O$2:O277)+1,"")</f>
        <v/>
      </c>
      <c r="P278" s="10" t="str">
        <f>IF(AND(X278="F",H278&lt;4,NOT(F278="W15")),MAX(P$2:P277)+1,IF($F278="WS",MAX(P$2:P277)+1,""))</f>
        <v/>
      </c>
      <c r="Q278" s="10">
        <f>IF(AND($F278="W40",P278=""),MAX(Q$2:Q277)+1,"")</f>
        <v>44</v>
      </c>
      <c r="R278" s="10" t="str">
        <f>IF(AND($F278="W50",P278=""),MAX(R$2:R277)+1,"")</f>
        <v/>
      </c>
      <c r="S278" s="10" t="str">
        <f>IF(AND($F278="W60",P278=""),MAX(S$2:S277)+1,"")</f>
        <v/>
      </c>
      <c r="T278" s="10" t="str">
        <f>IF(AND($F278="W70",P278=""),MAX(T$2:T277)+1,"")</f>
        <v/>
      </c>
      <c r="U278" s="10" t="str">
        <f>IF($F278="M15",MAX(U$2:U277)+1,"")</f>
        <v/>
      </c>
      <c r="V278" s="10" t="str">
        <f>IF($F278="W15",MAX(V$2:V277)+1,"")</f>
        <v/>
      </c>
      <c r="X278" s="11" t="str">
        <f>IF(ISBLANK(B278),"",VLOOKUP(B278,Register!$A$1:$G$351,6,FALSE))</f>
        <v>F</v>
      </c>
    </row>
    <row r="279" spans="1:24" ht="12">
      <c r="A279" s="3">
        <f t="shared" si="5"/>
        <v>278</v>
      </c>
      <c r="B279" s="3">
        <v>338</v>
      </c>
      <c r="C279" s="43">
        <v>59.18</v>
      </c>
      <c r="D279" s="3" t="str">
        <f>IF(B279="","",VLOOKUP(B279,Register!$A$1:$G$351,2,FALSE)&amp;" "&amp;VLOOKUP(B279,Register!$A$1:$G$351,3,FALSE))</f>
        <v>Roger Locke</v>
      </c>
      <c r="E279" s="3" t="str">
        <f>IF(ISBLANK(B279),"",VLOOKUP(B279,Register!$A$1:$G$351,4,FALSE))</f>
        <v>Lancing Eagles</v>
      </c>
      <c r="F279" s="5" t="str">
        <f>IF(ISBLANK(B279),"",VLOOKUP(B279,Register!$A$1:$G$351,5,FALSE))</f>
        <v>M70</v>
      </c>
      <c r="G279" s="3">
        <f>IF($F279&lt;&gt;"",COUNTIF($F$2:$F279,$F279),"")</f>
        <v>6</v>
      </c>
      <c r="H279" s="3">
        <f>IF(X279="","",COUNTIF($X$1:$X279,X279))</f>
        <v>122</v>
      </c>
      <c r="I279" s="3">
        <f>IF(AND(E279&lt;&gt;"Unattached",E279&lt;&gt;""),COUNTIF($E$1:$E279,$E279),"")</f>
        <v>2</v>
      </c>
      <c r="K279" s="10" t="str">
        <f>IF(AND(X279="M",H279&lt;4,NOT(F279="M15")),MAX(K$2:K278)+1,IF($F279="MS",MAX(K$2:K278)+1,""))</f>
        <v/>
      </c>
      <c r="L279" s="10" t="str">
        <f>IF(AND($F279="M40",K279=""),MAX(L$2:L278)+1,"")</f>
        <v/>
      </c>
      <c r="M279" s="10" t="str">
        <f>IF(AND($F279="M50",K279=""),MAX(M$2:M278)+1,"")</f>
        <v/>
      </c>
      <c r="N279" s="10" t="str">
        <f>IF(AND($F279="M60",K279=""),MAX(N$2:N278)+1,"")</f>
        <v/>
      </c>
      <c r="O279" s="10">
        <f>IF(AND($F279="M70",K279=""),MAX(O$2:O278)+1,"")</f>
        <v>6</v>
      </c>
      <c r="P279" s="10" t="str">
        <f>IF(AND(X279="F",H279&lt;4,NOT(F279="W15")),MAX(P$2:P278)+1,IF($F279="WS",MAX(P$2:P278)+1,""))</f>
        <v/>
      </c>
      <c r="Q279" s="10" t="str">
        <f>IF(AND($F279="W40",P279=""),MAX(Q$2:Q278)+1,"")</f>
        <v/>
      </c>
      <c r="R279" s="10" t="str">
        <f>IF(AND($F279="W50",P279=""),MAX(R$2:R278)+1,"")</f>
        <v/>
      </c>
      <c r="S279" s="10" t="str">
        <f>IF(AND($F279="W60",P279=""),MAX(S$2:S278)+1,"")</f>
        <v/>
      </c>
      <c r="T279" s="10" t="str">
        <f>IF(AND($F279="W70",P279=""),MAX(T$2:T278)+1,"")</f>
        <v/>
      </c>
      <c r="U279" s="10" t="str">
        <f>IF($F279="M15",MAX(U$2:U278)+1,"")</f>
        <v/>
      </c>
      <c r="V279" s="10" t="str">
        <f>IF($F279="W15",MAX(V$2:V278)+1,"")</f>
        <v/>
      </c>
      <c r="X279" s="11" t="str">
        <f>IF(ISBLANK(B279),"",VLOOKUP(B279,Register!$A$1:$G$351,6,FALSE))</f>
        <v>M</v>
      </c>
    </row>
    <row r="280" spans="1:24" ht="12">
      <c r="A280" s="3">
        <f t="shared" si="5"/>
        <v>279</v>
      </c>
      <c r="B280" s="3">
        <v>76</v>
      </c>
      <c r="C280" s="43">
        <v>59.21</v>
      </c>
      <c r="D280" s="3" t="str">
        <f>IF(B280="","",VLOOKUP(B280,Register!$A$1:$G$351,2,FALSE)&amp;" "&amp;VLOOKUP(B280,Register!$A$1:$G$351,3,FALSE))</f>
        <v>Sarah Roberts</v>
      </c>
      <c r="E280" s="3" t="str">
        <f>IF(ISBLANK(B280),"",VLOOKUP(B280,Register!$A$1:$G$351,4,FALSE))</f>
        <v>Unattached</v>
      </c>
      <c r="F280" s="5" t="str">
        <f>IF(ISBLANK(B280),"",VLOOKUP(B280,Register!$A$1:$G$351,5,FALSE))</f>
        <v>W40</v>
      </c>
      <c r="G280" s="3">
        <f>IF($F280&lt;&gt;"",COUNTIF($F$2:$F280,$F280),"")</f>
        <v>45</v>
      </c>
      <c r="H280" s="3">
        <f>IF(X280="","",COUNTIF($X$1:$X280,X280))</f>
        <v>157</v>
      </c>
      <c r="I280" s="3" t="str">
        <f>IF(AND(E280&lt;&gt;"Unattached",E280&lt;&gt;""),COUNTIF($E$1:$E280,$E280),"")</f>
        <v/>
      </c>
      <c r="K280" s="10" t="str">
        <f>IF(AND(X280="M",H280&lt;4,NOT(F280="M15")),MAX(K$2:K279)+1,IF($F280="MS",MAX(K$2:K279)+1,""))</f>
        <v/>
      </c>
      <c r="L280" s="10" t="str">
        <f>IF(AND($F280="M40",K280=""),MAX(L$2:L279)+1,"")</f>
        <v/>
      </c>
      <c r="M280" s="10" t="str">
        <f>IF(AND($F280="M50",K280=""),MAX(M$2:M279)+1,"")</f>
        <v/>
      </c>
      <c r="N280" s="10" t="str">
        <f>IF(AND($F280="M60",K280=""),MAX(N$2:N279)+1,"")</f>
        <v/>
      </c>
      <c r="O280" s="10" t="str">
        <f>IF(AND($F280="M70",K280=""),MAX(O$2:O279)+1,"")</f>
        <v/>
      </c>
      <c r="P280" s="10" t="str">
        <f>IF(AND(X280="F",H280&lt;4,NOT(F280="W15")),MAX(P$2:P279)+1,IF($F280="WS",MAX(P$2:P279)+1,""))</f>
        <v/>
      </c>
      <c r="Q280" s="10">
        <f>IF(AND($F280="W40",P280=""),MAX(Q$2:Q279)+1,"")</f>
        <v>45</v>
      </c>
      <c r="R280" s="10" t="str">
        <f>IF(AND($F280="W50",P280=""),MAX(R$2:R279)+1,"")</f>
        <v/>
      </c>
      <c r="S280" s="10" t="str">
        <f>IF(AND($F280="W60",P280=""),MAX(S$2:S279)+1,"")</f>
        <v/>
      </c>
      <c r="T280" s="10" t="str">
        <f>IF(AND($F280="W70",P280=""),MAX(T$2:T279)+1,"")</f>
        <v/>
      </c>
      <c r="U280" s="10" t="str">
        <f>IF($F280="M15",MAX(U$2:U279)+1,"")</f>
        <v/>
      </c>
      <c r="V280" s="10" t="str">
        <f>IF($F280="W15",MAX(V$2:V279)+1,"")</f>
        <v/>
      </c>
      <c r="X280" s="11" t="str">
        <f>IF(ISBLANK(B280),"",VLOOKUP(B280,Register!$A$1:$G$351,6,FALSE))</f>
        <v>F</v>
      </c>
    </row>
    <row r="281" spans="1:24" ht="12">
      <c r="A281" s="3">
        <f t="shared" si="5"/>
        <v>280</v>
      </c>
      <c r="B281" s="3">
        <v>74</v>
      </c>
      <c r="C281" s="43">
        <v>59.21</v>
      </c>
      <c r="D281" s="3" t="str">
        <f>IF(B281="","",VLOOKUP(B281,Register!$A$1:$G$351,2,FALSE)&amp;" "&amp;VLOOKUP(B281,Register!$A$1:$G$351,3,FALSE))</f>
        <v>Stephen Roberts</v>
      </c>
      <c r="E281" s="3" t="str">
        <f>IF(ISBLANK(B281),"",VLOOKUP(B281,Register!$A$1:$G$351,4,FALSE))</f>
        <v>Unattached</v>
      </c>
      <c r="F281" s="5" t="str">
        <f>IF(ISBLANK(B281),"",VLOOKUP(B281,Register!$A$1:$G$351,5,FALSE))</f>
        <v>M50</v>
      </c>
      <c r="G281" s="3">
        <f>IF($F281&lt;&gt;"",COUNTIF($F$2:$F281,$F281),"")</f>
        <v>33</v>
      </c>
      <c r="H281" s="3">
        <f>IF(X281="","",COUNTIF($X$1:$X281,X281))</f>
        <v>123</v>
      </c>
      <c r="I281" s="3" t="str">
        <f>IF(AND(E281&lt;&gt;"Unattached",E281&lt;&gt;""),COUNTIF($E$1:$E281,$E281),"")</f>
        <v/>
      </c>
      <c r="K281" s="10" t="str">
        <f>IF(AND(X281="M",H281&lt;4,NOT(F281="M15")),MAX(K$2:K280)+1,IF($F281="MS",MAX(K$2:K280)+1,""))</f>
        <v/>
      </c>
      <c r="L281" s="10" t="str">
        <f>IF(AND($F281="M40",K281=""),MAX(L$2:L280)+1,"")</f>
        <v/>
      </c>
      <c r="M281" s="10">
        <f>IF(AND($F281="M50",K281=""),MAX(M$2:M280)+1,"")</f>
        <v>33</v>
      </c>
      <c r="N281" s="10" t="str">
        <f>IF(AND($F281="M60",K281=""),MAX(N$2:N280)+1,"")</f>
        <v/>
      </c>
      <c r="O281" s="10" t="str">
        <f>IF(AND($F281="M70",K281=""),MAX(O$2:O280)+1,"")</f>
        <v/>
      </c>
      <c r="P281" s="10" t="str">
        <f>IF(AND(X281="F",H281&lt;4,NOT(F281="W15")),MAX(P$2:P280)+1,IF($F281="WS",MAX(P$2:P280)+1,""))</f>
        <v/>
      </c>
      <c r="Q281" s="10" t="str">
        <f>IF(AND($F281="W40",P281=""),MAX(Q$2:Q280)+1,"")</f>
        <v/>
      </c>
      <c r="R281" s="10" t="str">
        <f>IF(AND($F281="W50",P281=""),MAX(R$2:R280)+1,"")</f>
        <v/>
      </c>
      <c r="S281" s="10" t="str">
        <f>IF(AND($F281="W60",P281=""),MAX(S$2:S280)+1,"")</f>
        <v/>
      </c>
      <c r="T281" s="10" t="str">
        <f>IF(AND($F281="W70",P281=""),MAX(T$2:T280)+1,"")</f>
        <v/>
      </c>
      <c r="U281" s="10" t="str">
        <f>IF($F281="M15",MAX(U$2:U280)+1,"")</f>
        <v/>
      </c>
      <c r="V281" s="10" t="str">
        <f>IF($F281="W15",MAX(V$2:V280)+1,"")</f>
        <v/>
      </c>
      <c r="X281" s="11" t="str">
        <f>IF(ISBLANK(B281),"",VLOOKUP(B281,Register!$A$1:$G$351,6,FALSE))</f>
        <v>M</v>
      </c>
    </row>
    <row r="282" spans="1:24" ht="12">
      <c r="A282" s="3">
        <f t="shared" si="5"/>
        <v>281</v>
      </c>
      <c r="B282" s="3">
        <v>218</v>
      </c>
      <c r="C282" s="43">
        <v>59.33</v>
      </c>
      <c r="D282" s="3" t="str">
        <f>IF(B282="","",VLOOKUP(B282,Register!$A$1:$G$351,2,FALSE)&amp;" "&amp;VLOOKUP(B282,Register!$A$1:$G$351,3,FALSE))</f>
        <v>Zoe Windsor</v>
      </c>
      <c r="E282" s="3" t="str">
        <f>IF(ISBLANK(B282),"",VLOOKUP(B282,Register!$A$1:$G$351,4,FALSE))</f>
        <v>Gosport RR</v>
      </c>
      <c r="F282" s="5" t="str">
        <f>IF(ISBLANK(B282),"",VLOOKUP(B282,Register!$A$1:$G$351,5,FALSE))</f>
        <v>W40</v>
      </c>
      <c r="G282" s="3">
        <f>IF($F282&lt;&gt;"",COUNTIF($F$2:$F282,$F282),"")</f>
        <v>46</v>
      </c>
      <c r="H282" s="3">
        <f>IF(X282="","",COUNTIF($X$1:$X282,X282))</f>
        <v>158</v>
      </c>
      <c r="I282" s="3">
        <f>IF(AND(E282&lt;&gt;"Unattached",E282&lt;&gt;""),COUNTIF($E$1:$E282,$E282),"")</f>
        <v>19</v>
      </c>
      <c r="K282" s="10" t="str">
        <f>IF(AND(X282="M",H282&lt;4,NOT(F282="M15")),MAX(K$2:K281)+1,IF($F282="MS",MAX(K$2:K281)+1,""))</f>
        <v/>
      </c>
      <c r="L282" s="10" t="str">
        <f>IF(AND($F282="M40",K282=""),MAX(L$2:L281)+1,"")</f>
        <v/>
      </c>
      <c r="M282" s="10" t="str">
        <f>IF(AND($F282="M50",K282=""),MAX(M$2:M281)+1,"")</f>
        <v/>
      </c>
      <c r="N282" s="10" t="str">
        <f>IF(AND($F282="M60",K282=""),MAX(N$2:N281)+1,"")</f>
        <v/>
      </c>
      <c r="O282" s="10" t="str">
        <f>IF(AND($F282="M70",K282=""),MAX(O$2:O281)+1,"")</f>
        <v/>
      </c>
      <c r="P282" s="10" t="str">
        <f>IF(AND(X282="F",H282&lt;4,NOT(F282="W15")),MAX(P$2:P281)+1,IF($F282="WS",MAX(P$2:P281)+1,""))</f>
        <v/>
      </c>
      <c r="Q282" s="10">
        <f>IF(AND($F282="W40",P282=""),MAX(Q$2:Q281)+1,"")</f>
        <v>46</v>
      </c>
      <c r="R282" s="10" t="str">
        <f>IF(AND($F282="W50",P282=""),MAX(R$2:R281)+1,"")</f>
        <v/>
      </c>
      <c r="S282" s="10" t="str">
        <f>IF(AND($F282="W60",P282=""),MAX(S$2:S281)+1,"")</f>
        <v/>
      </c>
      <c r="T282" s="10" t="str">
        <f>IF(AND($F282="W70",P282=""),MAX(T$2:T281)+1,"")</f>
        <v/>
      </c>
      <c r="U282" s="10" t="str">
        <f>IF($F282="M15",MAX(U$2:U281)+1,"")</f>
        <v/>
      </c>
      <c r="V282" s="10" t="str">
        <f>IF($F282="W15",MAX(V$2:V281)+1,"")</f>
        <v/>
      </c>
      <c r="X282" s="11" t="str">
        <f>IF(ISBLANK(B282),"",VLOOKUP(B282,Register!$A$1:$G$351,6,FALSE))</f>
        <v>F</v>
      </c>
    </row>
    <row r="283" spans="1:24" ht="12">
      <c r="A283" s="3">
        <f t="shared" si="5"/>
        <v>282</v>
      </c>
      <c r="B283" s="3">
        <v>88</v>
      </c>
      <c r="C283" s="27">
        <v>59.33</v>
      </c>
      <c r="D283" s="3" t="str">
        <f>IF(B283="","",VLOOKUP(B283,Register!$A$1:$G$351,2,FALSE)&amp;" "&amp;VLOOKUP(B283,Register!$A$1:$G$351,3,FALSE))</f>
        <v>Janet Lindley</v>
      </c>
      <c r="E283" s="3" t="str">
        <f>IF(ISBLANK(B283),"",VLOOKUP(B283,Register!$A$1:$G$351,4,FALSE))</f>
        <v>Gosport RR</v>
      </c>
      <c r="F283" s="5" t="str">
        <f>IF(ISBLANK(B283),"",VLOOKUP(B283,Register!$A$1:$G$351,5,FALSE))</f>
        <v>W60</v>
      </c>
      <c r="G283" s="3">
        <f>IF($F283&lt;&gt;"",COUNTIF($F$2:$F283,$F283),"")</f>
        <v>9</v>
      </c>
      <c r="H283" s="3">
        <f>IF(X283="","",COUNTIF($X$1:$X283,X283))</f>
        <v>159</v>
      </c>
      <c r="I283" s="3">
        <f>IF(AND(E283&lt;&gt;"Unattached",E283&lt;&gt;""),COUNTIF($E$1:$E283,$E283),"")</f>
        <v>20</v>
      </c>
      <c r="K283" s="10" t="str">
        <f>IF(AND(X283="M",H283&lt;4,NOT(F283="M15")),MAX(K$2:K282)+1,IF($F283="MS",MAX(K$2:K282)+1,""))</f>
        <v/>
      </c>
      <c r="L283" s="10" t="str">
        <f>IF(AND($F283="M40",K283=""),MAX(L$2:L282)+1,"")</f>
        <v/>
      </c>
      <c r="M283" s="10" t="str">
        <f>IF(AND($F283="M50",K283=""),MAX(M$2:M282)+1,"")</f>
        <v/>
      </c>
      <c r="N283" s="10" t="str">
        <f>IF(AND($F283="M60",K283=""),MAX(N$2:N282)+1,"")</f>
        <v/>
      </c>
      <c r="O283" s="10" t="str">
        <f>IF(AND($F283="M70",K283=""),MAX(O$2:O282)+1,"")</f>
        <v/>
      </c>
      <c r="P283" s="10" t="str">
        <f>IF(AND(X283="F",H283&lt;4,NOT(F283="W15")),MAX(P$2:P282)+1,IF($F283="WS",MAX(P$2:P282)+1,""))</f>
        <v/>
      </c>
      <c r="Q283" s="10" t="str">
        <f>IF(AND($F283="W40",P283=""),MAX(Q$2:Q282)+1,"")</f>
        <v/>
      </c>
      <c r="R283" s="10" t="str">
        <f>IF(AND($F283="W50",P283=""),MAX(R$2:R282)+1,"")</f>
        <v/>
      </c>
      <c r="S283" s="10">
        <f>IF(AND($F283="W60",P283=""),MAX(S$2:S282)+1,"")</f>
        <v>9</v>
      </c>
      <c r="T283" s="10" t="str">
        <f>IF(AND($F283="W70",P283=""),MAX(T$2:T282)+1,"")</f>
        <v/>
      </c>
      <c r="U283" s="10" t="str">
        <f>IF($F283="M15",MAX(U$2:U282)+1,"")</f>
        <v/>
      </c>
      <c r="V283" s="10" t="str">
        <f>IF($F283="W15",MAX(V$2:V282)+1,"")</f>
        <v/>
      </c>
      <c r="X283" s="11" t="str">
        <f>IF(ISBLANK(B283),"",VLOOKUP(B283,Register!$A$1:$G$351,6,FALSE))</f>
        <v>F</v>
      </c>
    </row>
    <row r="284" spans="1:24" ht="12">
      <c r="A284" s="3">
        <f t="shared" si="5"/>
        <v>283</v>
      </c>
      <c r="B284" s="3">
        <v>269</v>
      </c>
      <c r="C284" s="43">
        <v>59.44</v>
      </c>
      <c r="D284" s="3" t="str">
        <f>IF(B284="","",VLOOKUP(B284,Register!$A$1:$G$351,2,FALSE)&amp;" "&amp;VLOOKUP(B284,Register!$A$1:$G$351,3,FALSE))</f>
        <v>Dee Sims</v>
      </c>
      <c r="E284" s="3" t="str">
        <f>IF(ISBLANK(B284),"",VLOOKUP(B284,Register!$A$1:$G$351,4,FALSE))</f>
        <v>Victory AC</v>
      </c>
      <c r="F284" s="5" t="str">
        <f>IF(ISBLANK(B284),"",VLOOKUP(B284,Register!$A$1:$G$351,5,FALSE))</f>
        <v>W50</v>
      </c>
      <c r="G284" s="3">
        <f>IF($F284&lt;&gt;"",COUNTIF($F$2:$F284,$F284),"")</f>
        <v>34</v>
      </c>
      <c r="H284" s="3">
        <f>IF(X284="","",COUNTIF($X$1:$X284,X284))</f>
        <v>160</v>
      </c>
      <c r="I284" s="3">
        <f>IF(AND(E284&lt;&gt;"Unattached",E284&lt;&gt;""),COUNTIF($E$1:$E284,$E284),"")</f>
        <v>35</v>
      </c>
      <c r="K284" s="10" t="str">
        <f>IF(AND(X284="M",H284&lt;4,NOT(F284="M15")),MAX(K$2:K283)+1,IF($F284="MS",MAX(K$2:K283)+1,""))</f>
        <v/>
      </c>
      <c r="L284" s="10" t="str">
        <f>IF(AND($F284="M40",K284=""),MAX(L$2:L283)+1,"")</f>
        <v/>
      </c>
      <c r="M284" s="10" t="str">
        <f>IF(AND($F284="M50",K284=""),MAX(M$2:M283)+1,"")</f>
        <v/>
      </c>
      <c r="N284" s="10" t="str">
        <f>IF(AND($F284="M60",K284=""),MAX(N$2:N283)+1,"")</f>
        <v/>
      </c>
      <c r="O284" s="10" t="str">
        <f>IF(AND($F284="M70",K284=""),MAX(O$2:O283)+1,"")</f>
        <v/>
      </c>
      <c r="P284" s="10" t="str">
        <f>IF(AND(X284="F",H284&lt;4,NOT(F284="W15")),MAX(P$2:P283)+1,IF($F284="WS",MAX(P$2:P283)+1,""))</f>
        <v/>
      </c>
      <c r="Q284" s="10" t="str">
        <f>IF(AND($F284="W40",P284=""),MAX(Q$2:Q283)+1,"")</f>
        <v/>
      </c>
      <c r="R284" s="10">
        <f>IF(AND($F284="W50",P284=""),MAX(R$2:R283)+1,"")</f>
        <v>34</v>
      </c>
      <c r="S284" s="10" t="str">
        <f>IF(AND($F284="W60",P284=""),MAX(S$2:S283)+1,"")</f>
        <v/>
      </c>
      <c r="T284" s="10" t="str">
        <f>IF(AND($F284="W70",P284=""),MAX(T$2:T283)+1,"")</f>
        <v/>
      </c>
      <c r="U284" s="10" t="str">
        <f>IF($F284="M15",MAX(U$2:U283)+1,"")</f>
        <v/>
      </c>
      <c r="V284" s="10" t="str">
        <f>IF($F284="W15",MAX(V$2:V283)+1,"")</f>
        <v/>
      </c>
      <c r="X284" s="11" t="str">
        <f>IF(ISBLANK(B284),"",VLOOKUP(B284,Register!$A$1:$G$351,6,FALSE))</f>
        <v>F</v>
      </c>
    </row>
    <row r="285" spans="1:24" ht="12">
      <c r="A285" s="3">
        <f t="shared" si="5"/>
        <v>284</v>
      </c>
      <c r="B285" s="3">
        <v>155</v>
      </c>
      <c r="C285" s="43">
        <v>59.48</v>
      </c>
      <c r="D285" s="3" t="str">
        <f>IF(B285="","",VLOOKUP(B285,Register!$A$1:$G$351,2,FALSE)&amp;" "&amp;VLOOKUP(B285,Register!$A$1:$G$351,3,FALSE))</f>
        <v>Kevan Lee</v>
      </c>
      <c r="E285" s="3" t="str">
        <f>IF(ISBLANK(B285),"",VLOOKUP(B285,Register!$A$1:$G$351,4,FALSE))</f>
        <v>Unattached</v>
      </c>
      <c r="F285" s="5" t="str">
        <f>IF(ISBLANK(B285),"",VLOOKUP(B285,Register!$A$1:$G$351,5,FALSE))</f>
        <v>M50</v>
      </c>
      <c r="G285" s="3">
        <f>IF($F285&lt;&gt;"",COUNTIF($F$2:$F285,$F285),"")</f>
        <v>34</v>
      </c>
      <c r="H285" s="3">
        <f>IF(X285="","",COUNTIF($X$1:$X285,X285))</f>
        <v>124</v>
      </c>
      <c r="I285" s="3" t="str">
        <f>IF(AND(E285&lt;&gt;"Unattached",E285&lt;&gt;""),COUNTIF($E$1:$E285,$E285),"")</f>
        <v/>
      </c>
      <c r="K285" s="10" t="str">
        <f>IF(AND(X285="M",H285&lt;4,NOT(F285="M15")),MAX(K$2:K284)+1,IF($F285="MS",MAX(K$2:K284)+1,""))</f>
        <v/>
      </c>
      <c r="L285" s="10" t="str">
        <f>IF(AND($F285="M40",K285=""),MAX(L$2:L284)+1,"")</f>
        <v/>
      </c>
      <c r="M285" s="10">
        <f>IF(AND($F285="M50",K285=""),MAX(M$2:M284)+1,"")</f>
        <v>34</v>
      </c>
      <c r="N285" s="10" t="str">
        <f>IF(AND($F285="M60",K285=""),MAX(N$2:N284)+1,"")</f>
        <v/>
      </c>
      <c r="O285" s="10" t="str">
        <f>IF(AND($F285="M70",K285=""),MAX(O$2:O284)+1,"")</f>
        <v/>
      </c>
      <c r="P285" s="10" t="str">
        <f>IF(AND(X285="F",H285&lt;4,NOT(F285="W15")),MAX(P$2:P284)+1,IF($F285="WS",MAX(P$2:P284)+1,""))</f>
        <v/>
      </c>
      <c r="Q285" s="10" t="str">
        <f>IF(AND($F285="W40",P285=""),MAX(Q$2:Q284)+1,"")</f>
        <v/>
      </c>
      <c r="R285" s="10" t="str">
        <f>IF(AND($F285="W50",P285=""),MAX(R$2:R284)+1,"")</f>
        <v/>
      </c>
      <c r="S285" s="10" t="str">
        <f>IF(AND($F285="W60",P285=""),MAX(S$2:S284)+1,"")</f>
        <v/>
      </c>
      <c r="T285" s="10" t="str">
        <f>IF(AND($F285="W70",P285=""),MAX(T$2:T284)+1,"")</f>
        <v/>
      </c>
      <c r="U285" s="10" t="str">
        <f>IF($F285="M15",MAX(U$2:U284)+1,"")</f>
        <v/>
      </c>
      <c r="V285" s="10" t="str">
        <f>IF($F285="W15",MAX(V$2:V284)+1,"")</f>
        <v/>
      </c>
      <c r="X285" s="11" t="str">
        <f>IF(ISBLANK(B285),"",VLOOKUP(B285,Register!$A$1:$G$351,6,FALSE))</f>
        <v>M</v>
      </c>
    </row>
    <row r="286" spans="1:24" ht="12">
      <c r="A286" s="3">
        <f t="shared" si="5"/>
        <v>285</v>
      </c>
      <c r="B286" s="3">
        <v>264</v>
      </c>
      <c r="C286" s="43">
        <v>60.09</v>
      </c>
      <c r="D286" s="3" t="str">
        <f>IF(B286="","",VLOOKUP(B286,Register!$A$1:$G$351,2,FALSE)&amp;" "&amp;VLOOKUP(B286,Register!$A$1:$G$351,3,FALSE))</f>
        <v>Gina Westwell</v>
      </c>
      <c r="E286" s="3" t="str">
        <f>IF(ISBLANK(B286),"",VLOOKUP(B286,Register!$A$1:$G$351,4,FALSE))</f>
        <v>Unattached</v>
      </c>
      <c r="F286" s="5" t="str">
        <f>IF(ISBLANK(B286),"",VLOOKUP(B286,Register!$A$1:$G$351,5,FALSE))</f>
        <v>W40</v>
      </c>
      <c r="G286" s="3">
        <f>IF($F286&lt;&gt;"",COUNTIF($F$2:$F286,$F286),"")</f>
        <v>47</v>
      </c>
      <c r="H286" s="3">
        <f>IF(X286="","",COUNTIF($X$1:$X286,X286))</f>
        <v>161</v>
      </c>
      <c r="I286" s="3" t="str">
        <f>IF(AND(E286&lt;&gt;"Unattached",E286&lt;&gt;""),COUNTIF($E$1:$E286,$E286),"")</f>
        <v/>
      </c>
      <c r="K286" s="10" t="str">
        <f>IF(AND(X286="M",H286&lt;4,NOT(F286="M15")),MAX(K$2:K285)+1,IF($F286="MS",MAX(K$2:K285)+1,""))</f>
        <v/>
      </c>
      <c r="L286" s="10" t="str">
        <f>IF(AND($F286="M40",K286=""),MAX(L$2:L285)+1,"")</f>
        <v/>
      </c>
      <c r="M286" s="10" t="str">
        <f>IF(AND($F286="M50",K286=""),MAX(M$2:M285)+1,"")</f>
        <v/>
      </c>
      <c r="N286" s="10" t="str">
        <f>IF(AND($F286="M60",K286=""),MAX(N$2:N285)+1,"")</f>
        <v/>
      </c>
      <c r="O286" s="10" t="str">
        <f>IF(AND($F286="M70",K286=""),MAX(O$2:O285)+1,"")</f>
        <v/>
      </c>
      <c r="P286" s="10" t="str">
        <f>IF(AND(X286="F",H286&lt;4,NOT(F286="W15")),MAX(P$2:P285)+1,IF($F286="WS",MAX(P$2:P285)+1,""))</f>
        <v/>
      </c>
      <c r="Q286" s="10">
        <f>IF(AND($F286="W40",P286=""),MAX(Q$2:Q285)+1,"")</f>
        <v>47</v>
      </c>
      <c r="R286" s="10" t="str">
        <f>IF(AND($F286="W50",P286=""),MAX(R$2:R285)+1,"")</f>
        <v/>
      </c>
      <c r="S286" s="10" t="str">
        <f>IF(AND($F286="W60",P286=""),MAX(S$2:S285)+1,"")</f>
        <v/>
      </c>
      <c r="T286" s="10" t="str">
        <f>IF(AND($F286="W70",P286=""),MAX(T$2:T285)+1,"")</f>
        <v/>
      </c>
      <c r="U286" s="10" t="str">
        <f>IF($F286="M15",MAX(U$2:U285)+1,"")</f>
        <v/>
      </c>
      <c r="V286" s="10" t="str">
        <f>IF($F286="W15",MAX(V$2:V285)+1,"")</f>
        <v/>
      </c>
      <c r="X286" s="11" t="str">
        <f>IF(ISBLANK(B286),"",VLOOKUP(B286,Register!$A$1:$G$351,6,FALSE))</f>
        <v>F</v>
      </c>
    </row>
    <row r="287" spans="1:24" ht="12">
      <c r="A287" s="3">
        <f t="shared" si="5"/>
        <v>286</v>
      </c>
      <c r="B287" s="3">
        <v>251</v>
      </c>
      <c r="C287" s="43">
        <v>60.27</v>
      </c>
      <c r="D287" s="3" t="str">
        <f>IF(B287="","",VLOOKUP(B287,Register!$A$1:$G$351,2,FALSE)&amp;" "&amp;VLOOKUP(B287,Register!$A$1:$G$351,3,FALSE))</f>
        <v>Jenna Hornett</v>
      </c>
      <c r="E287" s="3" t="str">
        <f>IF(ISBLANK(B287),"",VLOOKUP(B287,Register!$A$1:$G$351,4,FALSE))</f>
        <v>Pompey Joggers</v>
      </c>
      <c r="F287" s="5" t="str">
        <f>IF(ISBLANK(B287),"",VLOOKUP(B287,Register!$A$1:$G$351,5,FALSE))</f>
        <v>WS</v>
      </c>
      <c r="G287" s="3">
        <f>IF($F287&lt;&gt;"",COUNTIF($F$2:$F287,$F287),"")</f>
        <v>69</v>
      </c>
      <c r="H287" s="3">
        <f>IF(X287="","",COUNTIF($X$1:$X287,X287))</f>
        <v>162</v>
      </c>
      <c r="I287" s="3">
        <f>IF(AND(E287&lt;&gt;"Unattached",E287&lt;&gt;""),COUNTIF($E$1:$E287,$E287),"")</f>
        <v>17</v>
      </c>
      <c r="K287" s="10" t="str">
        <f>IF(AND(X287="M",H287&lt;4,NOT(F287="M15")),MAX(K$2:K286)+1,IF($F287="MS",MAX(K$2:K286)+1,""))</f>
        <v/>
      </c>
      <c r="L287" s="10" t="str">
        <f>IF(AND($F287="M40",K287=""),MAX(L$2:L286)+1,"")</f>
        <v/>
      </c>
      <c r="M287" s="10" t="str">
        <f>IF(AND($F287="M50",K287=""),MAX(M$2:M286)+1,"")</f>
        <v/>
      </c>
      <c r="N287" s="10" t="str">
        <f>IF(AND($F287="M60",K287=""),MAX(N$2:N286)+1,"")</f>
        <v/>
      </c>
      <c r="O287" s="10" t="str">
        <f>IF(AND($F287="M70",K287=""),MAX(O$2:O286)+1,"")</f>
        <v/>
      </c>
      <c r="P287" s="10">
        <f>IF(AND(X287="F",H287&lt;4,NOT(F287="W15")),MAX(P$2:P286)+1,IF($F287="WS",MAX(P$2:P286)+1,""))</f>
        <v>69</v>
      </c>
      <c r="Q287" s="10" t="str">
        <f>IF(AND($F287="W40",P287=""),MAX(Q$2:Q286)+1,"")</f>
        <v/>
      </c>
      <c r="R287" s="10" t="str">
        <f>IF(AND($F287="W50",P287=""),MAX(R$2:R286)+1,"")</f>
        <v/>
      </c>
      <c r="S287" s="10" t="str">
        <f>IF(AND($F287="W60",P287=""),MAX(S$2:S286)+1,"")</f>
        <v/>
      </c>
      <c r="T287" s="10" t="str">
        <f>IF(AND($F287="W70",P287=""),MAX(T$2:T286)+1,"")</f>
        <v/>
      </c>
      <c r="U287" s="10" t="str">
        <f>IF($F287="M15",MAX(U$2:U286)+1,"")</f>
        <v/>
      </c>
      <c r="V287" s="10" t="str">
        <f>IF($F287="W15",MAX(V$2:V286)+1,"")</f>
        <v/>
      </c>
      <c r="X287" s="11" t="str">
        <f>IF(ISBLANK(B287),"",VLOOKUP(B287,Register!$A$1:$G$351,6,FALSE))</f>
        <v>F</v>
      </c>
    </row>
    <row r="288" spans="1:24" ht="12">
      <c r="A288" s="3">
        <f t="shared" si="5"/>
        <v>287</v>
      </c>
      <c r="B288" s="3">
        <v>137</v>
      </c>
      <c r="C288" s="43">
        <v>60.46</v>
      </c>
      <c r="D288" s="3" t="str">
        <f>IF(B288="","",VLOOKUP(B288,Register!$A$1:$G$351,2,FALSE)&amp;" "&amp;VLOOKUP(B288,Register!$A$1:$G$351,3,FALSE))</f>
        <v>Jane Strickland</v>
      </c>
      <c r="E288" s="3" t="str">
        <f>IF(ISBLANK(B288),"",VLOOKUP(B288,Register!$A$1:$G$351,4,FALSE))</f>
        <v>Unattached</v>
      </c>
      <c r="F288" s="5" t="str">
        <f>IF(ISBLANK(B288),"",VLOOKUP(B288,Register!$A$1:$G$351,5,FALSE))</f>
        <v>W60</v>
      </c>
      <c r="G288" s="3">
        <f>IF($F288&lt;&gt;"",COUNTIF($F$2:$F288,$F288),"")</f>
        <v>10</v>
      </c>
      <c r="H288" s="3">
        <f>IF(X288="","",COUNTIF($X$1:$X288,X288))</f>
        <v>163</v>
      </c>
      <c r="I288" s="3" t="str">
        <f>IF(AND(E288&lt;&gt;"Unattached",E288&lt;&gt;""),COUNTIF($E$1:$E288,$E288),"")</f>
        <v/>
      </c>
      <c r="K288" s="10" t="str">
        <f>IF(AND(X288="M",H288&lt;4,NOT(F288="M15")),MAX(K$2:K287)+1,IF($F288="MS",MAX(K$2:K287)+1,""))</f>
        <v/>
      </c>
      <c r="L288" s="10" t="str">
        <f>IF(AND($F288="M40",K288=""),MAX(L$2:L287)+1,"")</f>
        <v/>
      </c>
      <c r="M288" s="10" t="str">
        <f>IF(AND($F288="M50",K288=""),MAX(M$2:M287)+1,"")</f>
        <v/>
      </c>
      <c r="N288" s="10" t="str">
        <f>IF(AND($F288="M60",K288=""),MAX(N$2:N287)+1,"")</f>
        <v/>
      </c>
      <c r="O288" s="10" t="str">
        <f>IF(AND($F288="M70",K288=""),MAX(O$2:O287)+1,"")</f>
        <v/>
      </c>
      <c r="P288" s="10" t="str">
        <f>IF(AND(X288="F",H288&lt;4,NOT(F288="W15")),MAX(P$2:P287)+1,IF($F288="WS",MAX(P$2:P287)+1,""))</f>
        <v/>
      </c>
      <c r="Q288" s="10" t="str">
        <f>IF(AND($F288="W40",P288=""),MAX(Q$2:Q287)+1,"")</f>
        <v/>
      </c>
      <c r="R288" s="10" t="str">
        <f>IF(AND($F288="W50",P288=""),MAX(R$2:R287)+1,"")</f>
        <v/>
      </c>
      <c r="S288" s="10">
        <f>IF(AND($F288="W60",P288=""),MAX(S$2:S287)+1,"")</f>
        <v>10</v>
      </c>
      <c r="T288" s="10" t="str">
        <f>IF(AND($F288="W70",P288=""),MAX(T$2:T287)+1,"")</f>
        <v/>
      </c>
      <c r="U288" s="10" t="str">
        <f>IF($F288="M15",MAX(U$2:U287)+1,"")</f>
        <v/>
      </c>
      <c r="V288" s="10" t="str">
        <f>IF($F288="W15",MAX(V$2:V287)+1,"")</f>
        <v/>
      </c>
      <c r="X288" s="11" t="str">
        <f>IF(ISBLANK(B288),"",VLOOKUP(B288,Register!$A$1:$G$351,6,FALSE))</f>
        <v>F</v>
      </c>
    </row>
    <row r="289" spans="1:24" ht="12">
      <c r="A289" s="3">
        <f t="shared" si="5"/>
        <v>288</v>
      </c>
      <c r="B289" s="3">
        <v>186</v>
      </c>
      <c r="C289" s="43">
        <v>61.12</v>
      </c>
      <c r="D289" s="3" t="str">
        <f>IF(B289="","",VLOOKUP(B289,Register!$A$1:$G$351,2,FALSE)&amp;" "&amp;VLOOKUP(B289,Register!$A$1:$G$351,3,FALSE))</f>
        <v>Paul Smart</v>
      </c>
      <c r="E289" s="3" t="str">
        <f>IF(ISBLANK(B289),"",VLOOKUP(B289,Register!$A$1:$G$351,4,FALSE))</f>
        <v>Victory AC</v>
      </c>
      <c r="F289" s="5" t="str">
        <f>IF(ISBLANK(B289),"",VLOOKUP(B289,Register!$A$1:$G$351,5,FALSE))</f>
        <v>M50</v>
      </c>
      <c r="G289" s="3">
        <f>IF($F289&lt;&gt;"",COUNTIF($F$2:$F289,$F289),"")</f>
        <v>35</v>
      </c>
      <c r="H289" s="3">
        <f>IF(X289="","",COUNTIF($X$1:$X289,X289))</f>
        <v>125</v>
      </c>
      <c r="I289" s="3">
        <f>IF(AND(E289&lt;&gt;"Unattached",E289&lt;&gt;""),COUNTIF($E$1:$E289,$E289),"")</f>
        <v>36</v>
      </c>
      <c r="K289" s="10" t="str">
        <f>IF(AND(X289="M",H289&lt;4,NOT(F289="M15")),MAX(K$2:K288)+1,IF($F289="MS",MAX(K$2:K288)+1,""))</f>
        <v/>
      </c>
      <c r="L289" s="10" t="str">
        <f>IF(AND($F289="M40",K289=""),MAX(L$2:L288)+1,"")</f>
        <v/>
      </c>
      <c r="M289" s="10">
        <f>IF(AND($F289="M50",K289=""),MAX(M$2:M288)+1,"")</f>
        <v>35</v>
      </c>
      <c r="N289" s="10" t="str">
        <f>IF(AND($F289="M60",K289=""),MAX(N$2:N288)+1,"")</f>
        <v/>
      </c>
      <c r="O289" s="10" t="str">
        <f>IF(AND($F289="M70",K289=""),MAX(O$2:O288)+1,"")</f>
        <v/>
      </c>
      <c r="P289" s="10" t="str">
        <f>IF(AND(X289="F",H289&lt;4,NOT(F289="W15")),MAX(P$2:P288)+1,IF($F289="WS",MAX(P$2:P288)+1,""))</f>
        <v/>
      </c>
      <c r="Q289" s="10" t="str">
        <f>IF(AND($F289="W40",P289=""),MAX(Q$2:Q288)+1,"")</f>
        <v/>
      </c>
      <c r="R289" s="10" t="str">
        <f>IF(AND($F289="W50",P289=""),MAX(R$2:R288)+1,"")</f>
        <v/>
      </c>
      <c r="S289" s="10" t="str">
        <f>IF(AND($F289="W60",P289=""),MAX(S$2:S288)+1,"")</f>
        <v/>
      </c>
      <c r="T289" s="10" t="str">
        <f>IF(AND($F289="W70",P289=""),MAX(T$2:T288)+1,"")</f>
        <v/>
      </c>
      <c r="U289" s="10" t="str">
        <f>IF($F289="M15",MAX(U$2:U288)+1,"")</f>
        <v/>
      </c>
      <c r="V289" s="10" t="str">
        <f>IF($F289="W15",MAX(V$2:V288)+1,"")</f>
        <v/>
      </c>
      <c r="X289" s="11" t="str">
        <f>IF(ISBLANK(B289),"",VLOOKUP(B289,Register!$A$1:$G$351,6,FALSE))</f>
        <v>M</v>
      </c>
    </row>
    <row r="290" spans="1:24" ht="12">
      <c r="A290" s="3">
        <f t="shared" si="5"/>
        <v>289</v>
      </c>
      <c r="B290" s="3">
        <v>147</v>
      </c>
      <c r="C290" s="43">
        <v>61.22</v>
      </c>
      <c r="D290" s="3" t="str">
        <f>IF(B290="","",VLOOKUP(B290,Register!$A$1:$G$351,2,FALSE)&amp;" "&amp;VLOOKUP(B290,Register!$A$1:$G$351,3,FALSE))</f>
        <v>Akeisha Vella</v>
      </c>
      <c r="E290" s="3" t="str">
        <f>IF(ISBLANK(B290),"",VLOOKUP(B290,Register!$A$1:$G$351,4,FALSE))</f>
        <v>Unattached</v>
      </c>
      <c r="F290" s="5" t="str">
        <f>IF(ISBLANK(B290),"",VLOOKUP(B290,Register!$A$1:$G$351,5,FALSE))</f>
        <v>WS</v>
      </c>
      <c r="G290" s="3">
        <f>IF($F290&lt;&gt;"",COUNTIF($F$2:$F290,$F290),"")</f>
        <v>70</v>
      </c>
      <c r="H290" s="3">
        <f>IF(X290="","",COUNTIF($X$1:$X290,X290))</f>
        <v>164</v>
      </c>
      <c r="I290" s="3" t="str">
        <f>IF(AND(E290&lt;&gt;"Unattached",E290&lt;&gt;""),COUNTIF($E$1:$E290,$E290),"")</f>
        <v/>
      </c>
      <c r="K290" s="10" t="str">
        <f>IF(AND(X290="M",H290&lt;4,NOT(F290="M15")),MAX(K$2:K289)+1,IF($F290="MS",MAX(K$2:K289)+1,""))</f>
        <v/>
      </c>
      <c r="L290" s="10" t="str">
        <f>IF(AND($F290="M40",K290=""),MAX(L$2:L289)+1,"")</f>
        <v/>
      </c>
      <c r="M290" s="10" t="str">
        <f>IF(AND($F290="M50",K290=""),MAX(M$2:M289)+1,"")</f>
        <v/>
      </c>
      <c r="N290" s="10" t="str">
        <f>IF(AND($F290="M60",K290=""),MAX(N$2:N289)+1,"")</f>
        <v/>
      </c>
      <c r="O290" s="10" t="str">
        <f>IF(AND($F290="M70",K290=""),MAX(O$2:O289)+1,"")</f>
        <v/>
      </c>
      <c r="P290" s="10">
        <f>IF(AND(X290="F",H290&lt;4,NOT(F290="W15")),MAX(P$2:P289)+1,IF($F290="WS",MAX(P$2:P289)+1,""))</f>
        <v>70</v>
      </c>
      <c r="Q290" s="10" t="str">
        <f>IF(AND($F290="W40",P290=""),MAX(Q$2:Q289)+1,"")</f>
        <v/>
      </c>
      <c r="R290" s="10" t="str">
        <f>IF(AND($F290="W50",P290=""),MAX(R$2:R289)+1,"")</f>
        <v/>
      </c>
      <c r="S290" s="10" t="str">
        <f>IF(AND($F290="W60",P290=""),MAX(S$2:S289)+1,"")</f>
        <v/>
      </c>
      <c r="T290" s="10" t="str">
        <f>IF(AND($F290="W70",P290=""),MAX(T$2:T289)+1,"")</f>
        <v/>
      </c>
      <c r="U290" s="10" t="str">
        <f>IF($F290="M15",MAX(U$2:U289)+1,"")</f>
        <v/>
      </c>
      <c r="V290" s="10" t="str">
        <f>IF($F290="W15",MAX(V$2:V289)+1,"")</f>
        <v/>
      </c>
      <c r="X290" s="11" t="str">
        <f>IF(ISBLANK(B290),"",VLOOKUP(B290,Register!$A$1:$G$351,6,FALSE))</f>
        <v>F</v>
      </c>
    </row>
    <row r="291" spans="1:24" ht="12">
      <c r="A291" s="3">
        <f t="shared" si="5"/>
        <v>290</v>
      </c>
      <c r="B291" s="3">
        <v>133</v>
      </c>
      <c r="C291" s="43">
        <v>61.22</v>
      </c>
      <c r="D291" s="3" t="str">
        <f>IF(B291="","",VLOOKUP(B291,Register!$A$1:$G$351,2,FALSE)&amp;" "&amp;VLOOKUP(B291,Register!$A$1:$G$351,3,FALSE))</f>
        <v>Leeanne Barber</v>
      </c>
      <c r="E291" s="3" t="str">
        <f>IF(ISBLANK(B291),"",VLOOKUP(B291,Register!$A$1:$G$351,4,FALSE))</f>
        <v>Unattached</v>
      </c>
      <c r="F291" s="5" t="str">
        <f>IF(ISBLANK(B291),"",VLOOKUP(B291,Register!$A$1:$G$351,5,FALSE))</f>
        <v>WS</v>
      </c>
      <c r="G291" s="3">
        <f>IF($F291&lt;&gt;"",COUNTIF($F$2:$F291,$F291),"")</f>
        <v>71</v>
      </c>
      <c r="H291" s="3">
        <f>IF(X291="","",COUNTIF($X$1:$X291,X291))</f>
        <v>165</v>
      </c>
      <c r="I291" s="3" t="str">
        <f>IF(AND(E291&lt;&gt;"Unattached",E291&lt;&gt;""),COUNTIF($E$1:$E291,$E291),"")</f>
        <v/>
      </c>
      <c r="K291" s="10" t="str">
        <f>IF(AND(X291="M",H291&lt;4,NOT(F291="M15")),MAX(K$2:K290)+1,IF($F291="MS",MAX(K$2:K290)+1,""))</f>
        <v/>
      </c>
      <c r="L291" s="10" t="str">
        <f>IF(AND($F291="M40",K291=""),MAX(L$2:L290)+1,"")</f>
        <v/>
      </c>
      <c r="M291" s="10" t="str">
        <f>IF(AND($F291="M50",K291=""),MAX(M$2:M290)+1,"")</f>
        <v/>
      </c>
      <c r="N291" s="10" t="str">
        <f>IF(AND($F291="M60",K291=""),MAX(N$2:N290)+1,"")</f>
        <v/>
      </c>
      <c r="O291" s="10" t="str">
        <f>IF(AND($F291="M70",K291=""),MAX(O$2:O290)+1,"")</f>
        <v/>
      </c>
      <c r="P291" s="10">
        <f>IF(AND(X291="F",H291&lt;4,NOT(F291="W15")),MAX(P$2:P290)+1,IF($F291="WS",MAX(P$2:P290)+1,""))</f>
        <v>71</v>
      </c>
      <c r="Q291" s="10" t="str">
        <f>IF(AND($F291="W40",P291=""),MAX(Q$2:Q290)+1,"")</f>
        <v/>
      </c>
      <c r="R291" s="10" t="str">
        <f>IF(AND($F291="W50",P291=""),MAX(R$2:R290)+1,"")</f>
        <v/>
      </c>
      <c r="S291" s="10" t="str">
        <f>IF(AND($F291="W60",P291=""),MAX(S$2:S290)+1,"")</f>
        <v/>
      </c>
      <c r="T291" s="10" t="str">
        <f>IF(AND($F291="W70",P291=""),MAX(T$2:T290)+1,"")</f>
        <v/>
      </c>
      <c r="U291" s="10" t="str">
        <f>IF($F291="M15",MAX(U$2:U290)+1,"")</f>
        <v/>
      </c>
      <c r="V291" s="10" t="str">
        <f>IF($F291="W15",MAX(V$2:V290)+1,"")</f>
        <v/>
      </c>
      <c r="X291" s="11" t="str">
        <f>IF(ISBLANK(B291),"",VLOOKUP(B291,Register!$A$1:$G$351,6,FALSE))</f>
        <v>F</v>
      </c>
    </row>
    <row r="292" spans="1:24" ht="12">
      <c r="A292" s="3">
        <f t="shared" si="5"/>
        <v>291</v>
      </c>
      <c r="B292" s="3">
        <v>246</v>
      </c>
      <c r="C292" s="43">
        <v>61.49</v>
      </c>
      <c r="D292" s="3" t="str">
        <f>IF(B292="","",VLOOKUP(B292,Register!$A$1:$G$351,2,FALSE)&amp;" "&amp;VLOOKUP(B292,Register!$A$1:$G$351,3,FALSE))</f>
        <v>Maureen Flint</v>
      </c>
      <c r="E292" s="3" t="str">
        <f>IF(ISBLANK(B292),"",VLOOKUP(B292,Register!$A$1:$G$351,4,FALSE))</f>
        <v>Arunners</v>
      </c>
      <c r="F292" s="5" t="str">
        <f>IF(ISBLANK(B292),"",VLOOKUP(B292,Register!$A$1:$G$351,5,FALSE))</f>
        <v>W60</v>
      </c>
      <c r="G292" s="3">
        <f>IF($F292&lt;&gt;"",COUNTIF($F$2:$F292,$F292),"")</f>
        <v>11</v>
      </c>
      <c r="H292" s="3">
        <f>IF(X292="","",COUNTIF($X$1:$X292,X292))</f>
        <v>166</v>
      </c>
      <c r="I292" s="3">
        <f>IF(AND(E292&lt;&gt;"Unattached",E292&lt;&gt;""),COUNTIF($E$1:$E292,$E292),"")</f>
        <v>3</v>
      </c>
      <c r="K292" s="10" t="str">
        <f>IF(AND(X292="M",H292&lt;4,NOT(F292="M15")),MAX(K$2:K291)+1,IF($F292="MS",MAX(K$2:K291)+1,""))</f>
        <v/>
      </c>
      <c r="L292" s="10" t="str">
        <f>IF(AND($F292="M40",K292=""),MAX(L$2:L291)+1,"")</f>
        <v/>
      </c>
      <c r="M292" s="10" t="str">
        <f>IF(AND($F292="M50",K292=""),MAX(M$2:M291)+1,"")</f>
        <v/>
      </c>
      <c r="N292" s="10" t="str">
        <f>IF(AND($F292="M60",K292=""),MAX(N$2:N291)+1,"")</f>
        <v/>
      </c>
      <c r="O292" s="10" t="str">
        <f>IF(AND($F292="M70",K292=""),MAX(O$2:O291)+1,"")</f>
        <v/>
      </c>
      <c r="P292" s="10" t="str">
        <f>IF(AND(X292="F",H292&lt;4,NOT(F292="W15")),MAX(P$2:P291)+1,IF($F292="WS",MAX(P$2:P291)+1,""))</f>
        <v/>
      </c>
      <c r="Q292" s="10" t="str">
        <f>IF(AND($F292="W40",P292=""),MAX(Q$2:Q291)+1,"")</f>
        <v/>
      </c>
      <c r="R292" s="10" t="str">
        <f>IF(AND($F292="W50",P292=""),MAX(R$2:R291)+1,"")</f>
        <v/>
      </c>
      <c r="S292" s="10">
        <f>IF(AND($F292="W60",P292=""),MAX(S$2:S291)+1,"")</f>
        <v>11</v>
      </c>
      <c r="T292" s="10" t="str">
        <f>IF(AND($F292="W70",P292=""),MAX(T$2:T291)+1,"")</f>
        <v/>
      </c>
      <c r="U292" s="10" t="str">
        <f>IF($F292="M15",MAX(U$2:U291)+1,"")</f>
        <v/>
      </c>
      <c r="V292" s="10" t="str">
        <f>IF($F292="W15",MAX(V$2:V291)+1,"")</f>
        <v/>
      </c>
      <c r="X292" s="11" t="str">
        <f>IF(ISBLANK(B292),"",VLOOKUP(B292,Register!$A$1:$G$351,6,FALSE))</f>
        <v>F</v>
      </c>
    </row>
    <row r="293" spans="1:24" ht="12">
      <c r="A293" s="3">
        <f t="shared" si="5"/>
        <v>292</v>
      </c>
      <c r="B293" s="3">
        <v>52</v>
      </c>
      <c r="C293" s="43">
        <v>61.51</v>
      </c>
      <c r="D293" s="3" t="str">
        <f>IF(B293="","",VLOOKUP(B293,Register!$A$1:$G$351,2,FALSE)&amp;" "&amp;VLOOKUP(B293,Register!$A$1:$G$351,3,FALSE))</f>
        <v>Gill Breach</v>
      </c>
      <c r="E293" s="3" t="str">
        <f>IF(ISBLANK(B293),"",VLOOKUP(B293,Register!$A$1:$G$351,4,FALSE))</f>
        <v>Unattached</v>
      </c>
      <c r="F293" s="5" t="str">
        <f>IF(ISBLANK(B293),"",VLOOKUP(B293,Register!$A$1:$G$351,5,FALSE))</f>
        <v>WS</v>
      </c>
      <c r="G293" s="3">
        <f>IF($F293&lt;&gt;"",COUNTIF($F$2:$F293,$F293),"")</f>
        <v>72</v>
      </c>
      <c r="H293" s="3">
        <f>IF(X293="","",COUNTIF($X$1:$X293,X293))</f>
        <v>167</v>
      </c>
      <c r="I293" s="3" t="str">
        <f>IF(AND(E293&lt;&gt;"Unattached",E293&lt;&gt;""),COUNTIF($E$1:$E293,$E293),"")</f>
        <v/>
      </c>
      <c r="K293" s="10" t="str">
        <f>IF(AND(X293="M",H293&lt;4,NOT(F293="M15")),MAX(K$2:K292)+1,IF($F293="MS",MAX(K$2:K292)+1,""))</f>
        <v/>
      </c>
      <c r="L293" s="10" t="str">
        <f>IF(AND($F293="M40",K293=""),MAX(L$2:L292)+1,"")</f>
        <v/>
      </c>
      <c r="M293" s="10" t="str">
        <f>IF(AND($F293="M50",K293=""),MAX(M$2:M292)+1,"")</f>
        <v/>
      </c>
      <c r="N293" s="10" t="str">
        <f>IF(AND($F293="M60",K293=""),MAX(N$2:N292)+1,"")</f>
        <v/>
      </c>
      <c r="O293" s="10" t="str">
        <f>IF(AND($F293="M70",K293=""),MAX(O$2:O292)+1,"")</f>
        <v/>
      </c>
      <c r="P293" s="10">
        <f>IF(AND(X293="F",H293&lt;4,NOT(F293="W15")),MAX(P$2:P292)+1,IF($F293="WS",MAX(P$2:P292)+1,""))</f>
        <v>72</v>
      </c>
      <c r="Q293" s="10" t="str">
        <f>IF(AND($F293="W40",P293=""),MAX(Q$2:Q292)+1,"")</f>
        <v/>
      </c>
      <c r="R293" s="10" t="str">
        <f>IF(AND($F293="W50",P293=""),MAX(R$2:R292)+1,"")</f>
        <v/>
      </c>
      <c r="S293" s="10" t="str">
        <f>IF(AND($F293="W60",P293=""),MAX(S$2:S292)+1,"")</f>
        <v/>
      </c>
      <c r="T293" s="10" t="str">
        <f>IF(AND($F293="W70",P293=""),MAX(T$2:T292)+1,"")</f>
        <v/>
      </c>
      <c r="U293" s="10" t="str">
        <f>IF($F293="M15",MAX(U$2:U292)+1,"")</f>
        <v/>
      </c>
      <c r="V293" s="10" t="str">
        <f>IF($F293="W15",MAX(V$2:V292)+1,"")</f>
        <v/>
      </c>
      <c r="X293" s="11" t="str">
        <f>IF(ISBLANK(B293),"",VLOOKUP(B293,Register!$A$1:$G$351,6,FALSE))</f>
        <v>F</v>
      </c>
    </row>
    <row r="294" spans="1:24" ht="12">
      <c r="A294" s="3">
        <f t="shared" si="5"/>
        <v>293</v>
      </c>
      <c r="B294" s="3">
        <v>14</v>
      </c>
      <c r="C294" s="43">
        <v>61.46</v>
      </c>
      <c r="D294" s="3" t="str">
        <f>IF(B294="","",VLOOKUP(B294,Register!$A$1:$G$351,2,FALSE)&amp;" "&amp;VLOOKUP(B294,Register!$A$1:$G$351,3,FALSE))</f>
        <v>Sara Heath</v>
      </c>
      <c r="E294" s="3" t="str">
        <f>IF(ISBLANK(B294),"",VLOOKUP(B294,Register!$A$1:$G$351,4,FALSE))</f>
        <v>Victory AC</v>
      </c>
      <c r="F294" s="5" t="str">
        <f>IF(ISBLANK(B294),"",VLOOKUP(B294,Register!$A$1:$G$351,5,FALSE))</f>
        <v>WS</v>
      </c>
      <c r="G294" s="3">
        <f>IF($F294&lt;&gt;"",COUNTIF($F$2:$F294,$F294),"")</f>
        <v>73</v>
      </c>
      <c r="H294" s="3">
        <f>IF(X294="","",COUNTIF($X$1:$X294,X294))</f>
        <v>168</v>
      </c>
      <c r="I294" s="3">
        <f>IF(AND(E294&lt;&gt;"Unattached",E294&lt;&gt;""),COUNTIF($E$1:$E294,$E294),"")</f>
        <v>37</v>
      </c>
      <c r="K294" s="10" t="str">
        <f>IF(AND(X294="M",H294&lt;4,NOT(F294="M15")),MAX(K$2:K293)+1,IF($F294="MS",MAX(K$2:K293)+1,""))</f>
        <v/>
      </c>
      <c r="L294" s="10" t="str">
        <f>IF(AND($F294="M40",K294=""),MAX(L$2:L293)+1,"")</f>
        <v/>
      </c>
      <c r="M294" s="10" t="str">
        <f>IF(AND($F294="M50",K294=""),MAX(M$2:M293)+1,"")</f>
        <v/>
      </c>
      <c r="N294" s="10" t="str">
        <f>IF(AND($F294="M60",K294=""),MAX(N$2:N293)+1,"")</f>
        <v/>
      </c>
      <c r="O294" s="10" t="str">
        <f>IF(AND($F294="M70",K294=""),MAX(O$2:O293)+1,"")</f>
        <v/>
      </c>
      <c r="P294" s="10">
        <f>IF(AND(X294="F",H294&lt;4,NOT(F294="W15")),MAX(P$2:P293)+1,IF($F294="WS",MAX(P$2:P293)+1,""))</f>
        <v>73</v>
      </c>
      <c r="Q294" s="10" t="str">
        <f>IF(AND($F294="W40",P294=""),MAX(Q$2:Q293)+1,"")</f>
        <v/>
      </c>
      <c r="R294" s="10" t="str">
        <f>IF(AND($F294="W50",P294=""),MAX(R$2:R293)+1,"")</f>
        <v/>
      </c>
      <c r="S294" s="10" t="str">
        <f>IF(AND($F294="W60",P294=""),MAX(S$2:S293)+1,"")</f>
        <v/>
      </c>
      <c r="T294" s="10" t="str">
        <f>IF(AND($F294="W70",P294=""),MAX(T$2:T293)+1,"")</f>
        <v/>
      </c>
      <c r="U294" s="10" t="str">
        <f>IF($F294="M15",MAX(U$2:U293)+1,"")</f>
        <v/>
      </c>
      <c r="V294" s="10" t="str">
        <f>IF($F294="W15",MAX(V$2:V293)+1,"")</f>
        <v/>
      </c>
      <c r="X294" s="11" t="str">
        <f>IF(ISBLANK(B294),"",VLOOKUP(B294,Register!$A$1:$G$351,6,FALSE))</f>
        <v>F</v>
      </c>
    </row>
    <row r="295" spans="1:24" ht="12">
      <c r="A295" s="3">
        <f t="shared" si="5"/>
        <v>294</v>
      </c>
      <c r="B295" s="3">
        <v>331</v>
      </c>
      <c r="C295" s="43">
        <v>62.12</v>
      </c>
      <c r="D295" s="3" t="str">
        <f>IF(B295="","",VLOOKUP(B295,Register!$A$1:$G$351,2,FALSE)&amp;" "&amp;VLOOKUP(B295,Register!$A$1:$G$351,3,FALSE))</f>
        <v>Joanna Guy</v>
      </c>
      <c r="E295" s="3" t="str">
        <f>IF(ISBLANK(B295),"",VLOOKUP(B295,Register!$A$1:$G$351,4,FALSE))</f>
        <v>Pompey Joggers</v>
      </c>
      <c r="F295" s="5" t="str">
        <f>IF(ISBLANK(B295),"",VLOOKUP(B295,Register!$A$1:$G$351,5,FALSE))</f>
        <v>WS</v>
      </c>
      <c r="G295" s="3">
        <f>IF($F295&lt;&gt;"",COUNTIF($F$2:$F295,$F295),"")</f>
        <v>74</v>
      </c>
      <c r="H295" s="3">
        <f>IF(X295="","",COUNTIF($X$1:$X295,X295))</f>
        <v>169</v>
      </c>
      <c r="I295" s="3">
        <f>IF(AND(E295&lt;&gt;"Unattached",E295&lt;&gt;""),COUNTIF($E$1:$E295,$E295),"")</f>
        <v>18</v>
      </c>
      <c r="K295" s="10" t="str">
        <f>IF(AND(X295="M",H295&lt;4,NOT(F295="M15")),MAX(K$2:K294)+1,IF($F295="MS",MAX(K$2:K294)+1,""))</f>
        <v/>
      </c>
      <c r="L295" s="10" t="str">
        <f>IF(AND($F295="M40",K295=""),MAX(L$2:L294)+1,"")</f>
        <v/>
      </c>
      <c r="M295" s="10" t="str">
        <f>IF(AND($F295="M50",K295=""),MAX(M$2:M294)+1,"")</f>
        <v/>
      </c>
      <c r="N295" s="10" t="str">
        <f>IF(AND($F295="M60",K295=""),MAX(N$2:N294)+1,"")</f>
        <v/>
      </c>
      <c r="O295" s="10" t="str">
        <f>IF(AND($F295="M70",K295=""),MAX(O$2:O294)+1,"")</f>
        <v/>
      </c>
      <c r="P295" s="10">
        <f>IF(AND(X295="F",H295&lt;4,NOT(F295="W15")),MAX(P$2:P294)+1,IF($F295="WS",MAX(P$2:P294)+1,""))</f>
        <v>74</v>
      </c>
      <c r="Q295" s="10" t="str">
        <f>IF(AND($F295="W40",P295=""),MAX(Q$2:Q294)+1,"")</f>
        <v/>
      </c>
      <c r="R295" s="10" t="str">
        <f>IF(AND($F295="W50",P295=""),MAX(R$2:R294)+1,"")</f>
        <v/>
      </c>
      <c r="S295" s="10" t="str">
        <f>IF(AND($F295="W60",P295=""),MAX(S$2:S294)+1,"")</f>
        <v/>
      </c>
      <c r="T295" s="10" t="str">
        <f>IF(AND($F295="W70",P295=""),MAX(T$2:T294)+1,"")</f>
        <v/>
      </c>
      <c r="U295" s="10" t="str">
        <f>IF($F295="M15",MAX(U$2:U294)+1,"")</f>
        <v/>
      </c>
      <c r="V295" s="10" t="str">
        <f>IF($F295="W15",MAX(V$2:V294)+1,"")</f>
        <v/>
      </c>
      <c r="X295" s="11" t="str">
        <f>IF(ISBLANK(B295),"",VLOOKUP(B295,Register!$A$1:$G$351,6,FALSE))</f>
        <v>F</v>
      </c>
    </row>
    <row r="296" spans="1:24" ht="12">
      <c r="A296" s="3">
        <f t="shared" si="5"/>
        <v>295</v>
      </c>
      <c r="B296" s="3">
        <v>345</v>
      </c>
      <c r="C296" s="43">
        <v>62.14</v>
      </c>
      <c r="D296" s="3" t="str">
        <f>IF(B296="","",VLOOKUP(B296,Register!$A$1:$G$351,2,FALSE)&amp;" "&amp;VLOOKUP(B296,Register!$A$1:$G$351,3,FALSE))</f>
        <v>Carly Fitzmaurice</v>
      </c>
      <c r="E296" s="3" t="str">
        <f>IF(ISBLANK(B296),"",VLOOKUP(B296,Register!$A$1:$G$351,4,FALSE))</f>
        <v>Unattached</v>
      </c>
      <c r="F296" s="5" t="str">
        <f>IF(ISBLANK(B296),"",VLOOKUP(B296,Register!$A$1:$G$351,5,FALSE))</f>
        <v>WS</v>
      </c>
      <c r="G296" s="3">
        <f>IF($F296&lt;&gt;"",COUNTIF($F$2:$F296,$F296),"")</f>
        <v>75</v>
      </c>
      <c r="H296" s="3">
        <f>IF(X296="","",COUNTIF($X$1:$X296,X296))</f>
        <v>170</v>
      </c>
      <c r="I296" s="3" t="str">
        <f>IF(AND(E296&lt;&gt;"Unattached",E296&lt;&gt;""),COUNTIF($E$1:$E296,$E296),"")</f>
        <v/>
      </c>
      <c r="K296" s="10" t="str">
        <f>IF(AND(X296="M",H296&lt;4,NOT(F296="M15")),MAX(K$2:K295)+1,IF($F296="MS",MAX(K$2:K295)+1,""))</f>
        <v/>
      </c>
      <c r="L296" s="10" t="str">
        <f>IF(AND($F296="M40",K296=""),MAX(L$2:L295)+1,"")</f>
        <v/>
      </c>
      <c r="M296" s="10" t="str">
        <f>IF(AND($F296="M50",K296=""),MAX(M$2:M295)+1,"")</f>
        <v/>
      </c>
      <c r="N296" s="10" t="str">
        <f>IF(AND($F296="M60",K296=""),MAX(N$2:N295)+1,"")</f>
        <v/>
      </c>
      <c r="O296" s="10" t="str">
        <f>IF(AND($F296="M70",K296=""),MAX(O$2:O295)+1,"")</f>
        <v/>
      </c>
      <c r="P296" s="10">
        <f>IF(AND(X296="F",H296&lt;4,NOT(F296="W15")),MAX(P$2:P295)+1,IF($F296="WS",MAX(P$2:P295)+1,""))</f>
        <v>75</v>
      </c>
      <c r="Q296" s="10" t="str">
        <f>IF(AND($F296="W40",P296=""),MAX(Q$2:Q295)+1,"")</f>
        <v/>
      </c>
      <c r="R296" s="10" t="str">
        <f>IF(AND($F296="W50",P296=""),MAX(R$2:R295)+1,"")</f>
        <v/>
      </c>
      <c r="S296" s="10" t="str">
        <f>IF(AND($F296="W60",P296=""),MAX(S$2:S295)+1,"")</f>
        <v/>
      </c>
      <c r="T296" s="10" t="str">
        <f>IF(AND($F296="W70",P296=""),MAX(T$2:T295)+1,"")</f>
        <v/>
      </c>
      <c r="U296" s="10" t="str">
        <f>IF($F296="M15",MAX(U$2:U295)+1,"")</f>
        <v/>
      </c>
      <c r="V296" s="10" t="str">
        <f>IF($F296="W15",MAX(V$2:V295)+1,"")</f>
        <v/>
      </c>
      <c r="X296" s="11" t="str">
        <f>IF(ISBLANK(B296),"",VLOOKUP(B296,Register!$A$1:$G$351,6,FALSE))</f>
        <v>F</v>
      </c>
    </row>
    <row r="297" spans="1:24" ht="12">
      <c r="A297" s="3">
        <f t="shared" si="5"/>
        <v>296</v>
      </c>
      <c r="B297" s="3">
        <v>12</v>
      </c>
      <c r="C297" s="43">
        <v>63</v>
      </c>
      <c r="D297" s="3" t="str">
        <f>IF(B297="","",VLOOKUP(B297,Register!$A$1:$G$351,2,FALSE)&amp;" "&amp;VLOOKUP(B297,Register!$A$1:$G$351,3,FALSE))</f>
        <v>Louise Millson</v>
      </c>
      <c r="E297" s="3" t="str">
        <f>IF(ISBLANK(B297),"",VLOOKUP(B297,Register!$A$1:$G$351,4,FALSE))</f>
        <v>Gosport RR</v>
      </c>
      <c r="F297" s="5" t="str">
        <f>IF(ISBLANK(B297),"",VLOOKUP(B297,Register!$A$1:$G$351,5,FALSE))</f>
        <v>W40</v>
      </c>
      <c r="G297" s="3">
        <f>IF($F297&lt;&gt;"",COUNTIF($F$2:$F297,$F297),"")</f>
        <v>48</v>
      </c>
      <c r="H297" s="3">
        <f>IF(X297="","",COUNTIF($X$1:$X297,X297))</f>
        <v>171</v>
      </c>
      <c r="I297" s="3">
        <f>IF(AND(E297&lt;&gt;"Unattached",E297&lt;&gt;""),COUNTIF($E$1:$E297,$E297),"")</f>
        <v>21</v>
      </c>
      <c r="K297" s="10" t="str">
        <f>IF(AND(X297="M",H297&lt;4,NOT(F297="M15")),MAX(K$2:K296)+1,IF($F297="MS",MAX(K$2:K296)+1,""))</f>
        <v/>
      </c>
      <c r="L297" s="10" t="str">
        <f>IF(AND($F297="M40",K297=""),MAX(L$2:L296)+1,"")</f>
        <v/>
      </c>
      <c r="M297" s="10" t="str">
        <f>IF(AND($F297="M50",K297=""),MAX(M$2:M296)+1,"")</f>
        <v/>
      </c>
      <c r="N297" s="10" t="str">
        <f>IF(AND($F297="M60",K297=""),MAX(N$2:N296)+1,"")</f>
        <v/>
      </c>
      <c r="O297" s="10" t="str">
        <f>IF(AND($F297="M70",K297=""),MAX(O$2:O296)+1,"")</f>
        <v/>
      </c>
      <c r="P297" s="10" t="str">
        <f>IF(AND(X297="F",H297&lt;4,NOT(F297="W15")),MAX(P$2:P296)+1,IF($F297="WS",MAX(P$2:P296)+1,""))</f>
        <v/>
      </c>
      <c r="Q297" s="10">
        <f>IF(AND($F297="W40",P297=""),MAX(Q$2:Q296)+1,"")</f>
        <v>48</v>
      </c>
      <c r="R297" s="10" t="str">
        <f>IF(AND($F297="W50",P297=""),MAX(R$2:R296)+1,"")</f>
        <v/>
      </c>
      <c r="S297" s="10" t="str">
        <f>IF(AND($F297="W60",P297=""),MAX(S$2:S296)+1,"")</f>
        <v/>
      </c>
      <c r="T297" s="10" t="str">
        <f>IF(AND($F297="W70",P297=""),MAX(T$2:T296)+1,"")</f>
        <v/>
      </c>
      <c r="U297" s="10" t="str">
        <f>IF($F297="M15",MAX(U$2:U296)+1,"")</f>
        <v/>
      </c>
      <c r="V297" s="10" t="str">
        <f>IF($F297="W15",MAX(V$2:V296)+1,"")</f>
        <v/>
      </c>
      <c r="X297" s="11" t="str">
        <f>IF(ISBLANK(B297),"",VLOOKUP(B297,Register!$A$1:$G$351,6,FALSE))</f>
        <v>F</v>
      </c>
    </row>
    <row r="298" spans="1:24" ht="12">
      <c r="A298" s="3">
        <f t="shared" si="5"/>
        <v>297</v>
      </c>
      <c r="B298" s="3">
        <v>38</v>
      </c>
      <c r="C298" s="43">
        <v>63.4</v>
      </c>
      <c r="D298" s="3" t="str">
        <f>IF(B298="","",VLOOKUP(B298,Register!$A$1:$G$351,2,FALSE)&amp;" "&amp;VLOOKUP(B298,Register!$A$1:$G$351,3,FALSE))</f>
        <v>Sharon Whitcombe</v>
      </c>
      <c r="E298" s="3" t="str">
        <f>IF(ISBLANK(B298),"",VLOOKUP(B298,Register!$A$1:$G$351,4,FALSE))</f>
        <v>Unattached</v>
      </c>
      <c r="F298" s="5" t="str">
        <f>IF(ISBLANK(B298),"",VLOOKUP(B298,Register!$A$1:$G$351,5,FALSE))</f>
        <v>W50</v>
      </c>
      <c r="G298" s="3">
        <f>IF($F298&lt;&gt;"",COUNTIF($F$2:$F298,$F298),"")</f>
        <v>35</v>
      </c>
      <c r="H298" s="3">
        <f>IF(X298="","",COUNTIF($X$1:$X298,X298))</f>
        <v>172</v>
      </c>
      <c r="I298" s="3" t="str">
        <f>IF(AND(E298&lt;&gt;"Unattached",E298&lt;&gt;""),COUNTIF($E$1:$E298,$E298),"")</f>
        <v/>
      </c>
      <c r="K298" s="10" t="str">
        <f>IF(AND(X298="M",H298&lt;4,NOT(F298="M15")),MAX(K$2:K297)+1,IF($F298="MS",MAX(K$2:K297)+1,""))</f>
        <v/>
      </c>
      <c r="L298" s="10" t="str">
        <f>IF(AND($F298="M40",K298=""),MAX(L$2:L297)+1,"")</f>
        <v/>
      </c>
      <c r="M298" s="10" t="str">
        <f>IF(AND($F298="M50",K298=""),MAX(M$2:M297)+1,"")</f>
        <v/>
      </c>
      <c r="N298" s="10" t="str">
        <f>IF(AND($F298="M60",K298=""),MAX(N$2:N297)+1,"")</f>
        <v/>
      </c>
      <c r="O298" s="10" t="str">
        <f>IF(AND($F298="M70",K298=""),MAX(O$2:O297)+1,"")</f>
        <v/>
      </c>
      <c r="P298" s="10" t="str">
        <f>IF(AND(X298="F",H298&lt;4,NOT(F298="W15")),MAX(P$2:P297)+1,IF($F298="WS",MAX(P$2:P297)+1,""))</f>
        <v/>
      </c>
      <c r="Q298" s="10" t="str">
        <f>IF(AND($F298="W40",P298=""),MAX(Q$2:Q297)+1,"")</f>
        <v/>
      </c>
      <c r="R298" s="10">
        <f>IF(AND($F298="W50",P298=""),MAX(R$2:R297)+1,"")</f>
        <v>35</v>
      </c>
      <c r="S298" s="10" t="str">
        <f>IF(AND($F298="W60",P298=""),MAX(S$2:S297)+1,"")</f>
        <v/>
      </c>
      <c r="T298" s="10" t="str">
        <f>IF(AND($F298="W70",P298=""),MAX(T$2:T297)+1,"")</f>
        <v/>
      </c>
      <c r="U298" s="10" t="str">
        <f>IF($F298="M15",MAX(U$2:U297)+1,"")</f>
        <v/>
      </c>
      <c r="V298" s="10" t="str">
        <f>IF($F298="W15",MAX(V$2:V297)+1,"")</f>
        <v/>
      </c>
      <c r="X298" s="11" t="str">
        <f>IF(ISBLANK(B298),"",VLOOKUP(B298,Register!$A$1:$G$351,6,FALSE))</f>
        <v>F</v>
      </c>
    </row>
    <row r="299" spans="1:24" ht="12">
      <c r="A299" s="3">
        <f t="shared" si="5"/>
        <v>298</v>
      </c>
      <c r="B299" s="3">
        <v>263</v>
      </c>
      <c r="C299" s="27">
        <v>63.14</v>
      </c>
      <c r="D299" s="3" t="str">
        <f>IF(B299="","",VLOOKUP(B299,Register!$A$1:$G$351,2,FALSE)&amp;" "&amp;VLOOKUP(B299,Register!$A$1:$G$351,3,FALSE))</f>
        <v>Gwen Green</v>
      </c>
      <c r="E299" s="3" t="str">
        <f>IF(ISBLANK(B299),"",VLOOKUP(B299,Register!$A$1:$G$351,4,FALSE))</f>
        <v>Unattached</v>
      </c>
      <c r="F299" s="5" t="str">
        <f>IF(ISBLANK(B299),"",VLOOKUP(B299,Register!$A$1:$G$351,5,FALSE))</f>
        <v>W60</v>
      </c>
      <c r="G299" s="3">
        <f>IF($F299&lt;&gt;"",COUNTIF($F$2:$F299,$F299),"")</f>
        <v>12</v>
      </c>
      <c r="H299" s="3">
        <f>IF(X299="","",COUNTIF($X$1:$X299,X299))</f>
        <v>173</v>
      </c>
      <c r="I299" s="3" t="str">
        <f>IF(AND(E299&lt;&gt;"Unattached",E299&lt;&gt;""),COUNTIF($E$1:$E299,$E299),"")</f>
        <v/>
      </c>
      <c r="K299" s="10" t="str">
        <f>IF(AND(X299="M",H299&lt;4,NOT(F299="M15")),MAX(K$2:K298)+1,IF($F299="MS",MAX(K$2:K298)+1,""))</f>
        <v/>
      </c>
      <c r="L299" s="10" t="str">
        <f>IF(AND($F299="M40",K299=""),MAX(L$2:L298)+1,"")</f>
        <v/>
      </c>
      <c r="M299" s="10" t="str">
        <f>IF(AND($F299="M50",K299=""),MAX(M$2:M298)+1,"")</f>
        <v/>
      </c>
      <c r="N299" s="10" t="str">
        <f>IF(AND($F299="M60",K299=""),MAX(N$2:N298)+1,"")</f>
        <v/>
      </c>
      <c r="O299" s="10" t="str">
        <f>IF(AND($F299="M70",K299=""),MAX(O$2:O298)+1,"")</f>
        <v/>
      </c>
      <c r="P299" s="10" t="str">
        <f>IF(AND(X299="F",H299&lt;4,NOT(F299="W15")),MAX(P$2:P298)+1,IF($F299="WS",MAX(P$2:P298)+1,""))</f>
        <v/>
      </c>
      <c r="Q299" s="10" t="str">
        <f>IF(AND($F299="W40",P299=""),MAX(Q$2:Q298)+1,"")</f>
        <v/>
      </c>
      <c r="R299" s="10" t="str">
        <f>IF(AND($F299="W50",P299=""),MAX(R$2:R298)+1,"")</f>
        <v/>
      </c>
      <c r="S299" s="10">
        <f>IF(AND($F299="W60",P299=""),MAX(S$2:S298)+1,"")</f>
        <v>12</v>
      </c>
      <c r="T299" s="10" t="str">
        <f>IF(AND($F299="W70",P299=""),MAX(T$2:T298)+1,"")</f>
        <v/>
      </c>
      <c r="U299" s="10" t="str">
        <f>IF($F299="M15",MAX(U$2:U298)+1,"")</f>
        <v/>
      </c>
      <c r="V299" s="10" t="str">
        <f>IF($F299="W15",MAX(V$2:V298)+1,"")</f>
        <v/>
      </c>
      <c r="X299" s="11" t="str">
        <f>IF(ISBLANK(B299),"",VLOOKUP(B299,Register!$A$1:$G$351,6,FALSE))</f>
        <v>F</v>
      </c>
    </row>
    <row r="300" spans="1:24" ht="12">
      <c r="A300" s="3">
        <f t="shared" si="5"/>
        <v>299</v>
      </c>
      <c r="B300" s="3">
        <v>346</v>
      </c>
      <c r="C300" s="27">
        <v>64.14</v>
      </c>
      <c r="D300" s="3" t="str">
        <f>IF(B300="","",VLOOKUP(B300,Register!$A$1:$G$351,2,FALSE)&amp;" "&amp;VLOOKUP(B300,Register!$A$1:$G$351,3,FALSE))</f>
        <v>Helen Oaten</v>
      </c>
      <c r="E300" s="3" t="str">
        <f>IF(ISBLANK(B300),"",VLOOKUP(B300,Register!$A$1:$G$351,4,FALSE))</f>
        <v>Unattached</v>
      </c>
      <c r="F300" s="5" t="str">
        <f>IF(ISBLANK(B300),"",VLOOKUP(B300,Register!$A$1:$G$351,5,FALSE))</f>
        <v>W40</v>
      </c>
      <c r="G300" s="3">
        <f>IF($F300&lt;&gt;"",COUNTIF($F$2:$F300,$F300),"")</f>
        <v>49</v>
      </c>
      <c r="H300" s="3">
        <f>IF(X300="","",COUNTIF($X$1:$X300,X300))</f>
        <v>174</v>
      </c>
      <c r="I300" s="3" t="str">
        <f>IF(AND(E300&lt;&gt;"Unattached",E300&lt;&gt;""),COUNTIF($E$1:$E300,$E300),"")</f>
        <v/>
      </c>
      <c r="K300" s="10" t="str">
        <f>IF(AND(X300="M",H300&lt;4,NOT(F300="M15")),MAX(K$2:K299)+1,IF($F300="MS",MAX(K$2:K299)+1,""))</f>
        <v/>
      </c>
      <c r="L300" s="10" t="str">
        <f>IF(AND($F300="M40",K300=""),MAX(L$2:L299)+1,"")</f>
        <v/>
      </c>
      <c r="M300" s="10" t="str">
        <f>IF(AND($F300="M50",K300=""),MAX(M$2:M299)+1,"")</f>
        <v/>
      </c>
      <c r="N300" s="10" t="str">
        <f>IF(AND($F300="M60",K300=""),MAX(N$2:N299)+1,"")</f>
        <v/>
      </c>
      <c r="O300" s="10" t="str">
        <f>IF(AND($F300="M70",K300=""),MAX(O$2:O299)+1,"")</f>
        <v/>
      </c>
      <c r="P300" s="10" t="str">
        <f>IF(AND(X300="F",H300&lt;4,NOT(F300="W15")),MAX(P$2:P299)+1,IF($F300="WS",MAX(P$2:P299)+1,""))</f>
        <v/>
      </c>
      <c r="Q300" s="10">
        <f>IF(AND($F300="W40",P300=""),MAX(Q$2:Q299)+1,"")</f>
        <v>49</v>
      </c>
      <c r="R300" s="10" t="str">
        <f>IF(AND($F300="W50",P300=""),MAX(R$2:R299)+1,"")</f>
        <v/>
      </c>
      <c r="S300" s="10" t="str">
        <f>IF(AND($F300="W60",P300=""),MAX(S$2:S299)+1,"")</f>
        <v/>
      </c>
      <c r="T300" s="10" t="str">
        <f>IF(AND($F300="W70",P300=""),MAX(T$2:T299)+1,"")</f>
        <v/>
      </c>
      <c r="U300" s="10" t="str">
        <f>IF($F300="M15",MAX(U$2:U299)+1,"")</f>
        <v/>
      </c>
      <c r="V300" s="10" t="str">
        <f>IF($F300="W15",MAX(V$2:V299)+1,"")</f>
        <v/>
      </c>
      <c r="X300" s="11" t="str">
        <f>IF(ISBLANK(B300),"",VLOOKUP(B300,Register!$A$1:$G$351,6,FALSE))</f>
        <v>F</v>
      </c>
    </row>
    <row r="301" spans="1:24" ht="12">
      <c r="A301" s="3">
        <f t="shared" si="5"/>
        <v>300</v>
      </c>
      <c r="B301" s="3">
        <v>296</v>
      </c>
      <c r="C301" s="27">
        <v>64.19</v>
      </c>
      <c r="D301" s="3" t="str">
        <f>IF(B301="","",VLOOKUP(B301,Register!$A$1:$G$351,2,FALSE)&amp;" "&amp;VLOOKUP(B301,Register!$A$1:$G$351,3,FALSE))</f>
        <v>Hazel Meldrum</v>
      </c>
      <c r="E301" s="3" t="str">
        <f>IF(ISBLANK(B301),"",VLOOKUP(B301,Register!$A$1:$G$351,4,FALSE))</f>
        <v>Unattached</v>
      </c>
      <c r="F301" s="5" t="str">
        <f>IF(ISBLANK(B301),"",VLOOKUP(B301,Register!$A$1:$G$351,5,FALSE))</f>
        <v>W40</v>
      </c>
      <c r="G301" s="3">
        <f>IF($F301&lt;&gt;"",COUNTIF($F$2:$F301,$F301),"")</f>
        <v>50</v>
      </c>
      <c r="H301" s="3">
        <f>IF(X301="","",COUNTIF($X$1:$X301,X301))</f>
        <v>175</v>
      </c>
      <c r="I301" s="3" t="str">
        <f>IF(AND(E301&lt;&gt;"Unattached",E301&lt;&gt;""),COUNTIF($E$1:$E301,$E301),"")</f>
        <v/>
      </c>
      <c r="K301" s="10" t="str">
        <f>IF(AND(X301="M",H301&lt;4,NOT(F301="M15")),MAX(K$2:K300)+1,IF($F301="MS",MAX(K$2:K300)+1,""))</f>
        <v/>
      </c>
      <c r="L301" s="10" t="str">
        <f>IF(AND($F301="M40",K301=""),MAX(L$2:L300)+1,"")</f>
        <v/>
      </c>
      <c r="M301" s="10" t="str">
        <f>IF(AND($F301="M50",K301=""),MAX(M$2:M300)+1,"")</f>
        <v/>
      </c>
      <c r="N301" s="10" t="str">
        <f>IF(AND($F301="M60",K301=""),MAX(N$2:N300)+1,"")</f>
        <v/>
      </c>
      <c r="O301" s="10" t="str">
        <f>IF(AND($F301="M70",K301=""),MAX(O$2:O300)+1,"")</f>
        <v/>
      </c>
      <c r="P301" s="10" t="str">
        <f>IF(AND(X301="F",H301&lt;4,NOT(F301="W15")),MAX(P$2:P300)+1,IF($F301="WS",MAX(P$2:P300)+1,""))</f>
        <v/>
      </c>
      <c r="Q301" s="10">
        <f>IF(AND($F301="W40",P301=""),MAX(Q$2:Q300)+1,"")</f>
        <v>50</v>
      </c>
      <c r="R301" s="10" t="str">
        <f>IF(AND($F301="W50",P301=""),MAX(R$2:R300)+1,"")</f>
        <v/>
      </c>
      <c r="S301" s="10" t="str">
        <f>IF(AND($F301="W60",P301=""),MAX(S$2:S300)+1,"")</f>
        <v/>
      </c>
      <c r="T301" s="10" t="str">
        <f>IF(AND($F301="W70",P301=""),MAX(T$2:T300)+1,"")</f>
        <v/>
      </c>
      <c r="U301" s="10" t="str">
        <f>IF($F301="M15",MAX(U$2:U300)+1,"")</f>
        <v/>
      </c>
      <c r="V301" s="10" t="str">
        <f>IF($F301="W15",MAX(V$2:V300)+1,"")</f>
        <v/>
      </c>
      <c r="X301" s="11" t="str">
        <f>IF(ISBLANK(B301),"",VLOOKUP(B301,Register!$A$1:$G$351,6,FALSE))</f>
        <v>F</v>
      </c>
    </row>
    <row r="302" spans="1:24" ht="12">
      <c r="A302" s="3">
        <f t="shared" si="5"/>
        <v>301</v>
      </c>
      <c r="B302" s="3">
        <v>204</v>
      </c>
      <c r="C302" s="4" t="s">
        <v>556</v>
      </c>
      <c r="D302" s="3" t="str">
        <f>IF(B302="","",VLOOKUP(B302,Register!$A$1:$G$351,2,FALSE)&amp;" "&amp;VLOOKUP(B302,Register!$A$1:$G$351,3,FALSE))</f>
        <v>Debbie Wilson</v>
      </c>
      <c r="E302" s="3" t="str">
        <f>IF(ISBLANK(B302),"",VLOOKUP(B302,Register!$A$1:$G$351,4,FALSE))</f>
        <v>Victory AC</v>
      </c>
      <c r="F302" s="5" t="str">
        <f>IF(ISBLANK(B302),"",VLOOKUP(B302,Register!$A$1:$G$351,5,FALSE))</f>
        <v>WS</v>
      </c>
      <c r="G302" s="3">
        <f>IF($F302&lt;&gt;"",COUNTIF($F$2:$F302,$F302),"")</f>
        <v>76</v>
      </c>
      <c r="H302" s="3">
        <f>IF(X302="","",COUNTIF($X$1:$X302,X302))</f>
        <v>176</v>
      </c>
      <c r="I302" s="3">
        <f>IF(AND(E302&lt;&gt;"Unattached",E302&lt;&gt;""),COUNTIF($E$1:$E302,$E302),"")</f>
        <v>38</v>
      </c>
      <c r="K302" s="10" t="str">
        <f>IF(AND(X302="M",H302&lt;4,NOT(F302="M15")),MAX(K$2:K301)+1,IF($F302="MS",MAX(K$2:K301)+1,""))</f>
        <v/>
      </c>
      <c r="L302" s="10" t="str">
        <f>IF(AND($F302="M40",K302=""),MAX(L$2:L301)+1,"")</f>
        <v/>
      </c>
      <c r="M302" s="10" t="str">
        <f>IF(AND($F302="M50",K302=""),MAX(M$2:M301)+1,"")</f>
        <v/>
      </c>
      <c r="N302" s="10" t="str">
        <f>IF(AND($F302="M60",K302=""),MAX(N$2:N301)+1,"")</f>
        <v/>
      </c>
      <c r="O302" s="10" t="str">
        <f>IF(AND($F302="M70",K302=""),MAX(O$2:O301)+1,"")</f>
        <v/>
      </c>
      <c r="P302" s="10">
        <f>IF(AND(X302="F",H302&lt;4,NOT(F302="W15")),MAX(P$2:P301)+1,IF($F302="WS",MAX(P$2:P301)+1,""))</f>
        <v>76</v>
      </c>
      <c r="Q302" s="10" t="str">
        <f>IF(AND($F302="W40",P302=""),MAX(Q$2:Q301)+1,"")</f>
        <v/>
      </c>
      <c r="R302" s="10" t="str">
        <f>IF(AND($F302="W50",P302=""),MAX(R$2:R301)+1,"")</f>
        <v/>
      </c>
      <c r="S302" s="10" t="str">
        <f>IF(AND($F302="W60",P302=""),MAX(S$2:S301)+1,"")</f>
        <v/>
      </c>
      <c r="T302" s="10" t="str">
        <f>IF(AND($F302="W70",P302=""),MAX(T$2:T301)+1,"")</f>
        <v/>
      </c>
      <c r="U302" s="10" t="str">
        <f>IF($F302="M15",MAX(U$2:U301)+1,"")</f>
        <v/>
      </c>
      <c r="V302" s="10" t="str">
        <f>IF($F302="W15",MAX(V$2:V301)+1,"")</f>
        <v/>
      </c>
      <c r="X302" s="11" t="str">
        <f>IF(ISBLANK(B302),"",VLOOKUP(B302,Register!$A$1:$G$351,6,FALSE))</f>
        <v>F</v>
      </c>
    </row>
    <row r="303" spans="1:24" ht="12">
      <c r="A303" s="3">
        <f t="shared" si="5"/>
        <v>302</v>
      </c>
      <c r="B303" s="3">
        <v>344</v>
      </c>
      <c r="C303" s="4" t="s">
        <v>557</v>
      </c>
      <c r="D303" s="3" t="str">
        <f>IF(B303="","",VLOOKUP(B303,Register!$A$1:$G$351,2,FALSE)&amp;" "&amp;VLOOKUP(B303,Register!$A$1:$G$351,3,FALSE))</f>
        <v>Cheryl Ayres</v>
      </c>
      <c r="E303" s="3" t="str">
        <f>IF(ISBLANK(B303),"",VLOOKUP(B303,Register!$A$1:$G$351,4,FALSE))</f>
        <v>Unattached</v>
      </c>
      <c r="F303" s="5" t="str">
        <f>IF(ISBLANK(B303),"",VLOOKUP(B303,Register!$A$1:$G$351,5,FALSE))</f>
        <v>W40</v>
      </c>
      <c r="G303" s="3">
        <f>IF($F303&lt;&gt;"",COUNTIF($F$2:$F303,$F303),"")</f>
        <v>51</v>
      </c>
      <c r="H303" s="3">
        <f>IF(X303="","",COUNTIF($X$1:$X303,X303))</f>
        <v>177</v>
      </c>
      <c r="I303" s="3" t="str">
        <f>IF(AND(E303&lt;&gt;"Unattached",E303&lt;&gt;""),COUNTIF($E$1:$E303,$E303),"")</f>
        <v/>
      </c>
      <c r="K303" s="10" t="str">
        <f>IF(AND(X303="M",H303&lt;4,NOT(F303="M15")),MAX(K$2:K302)+1,IF($F303="MS",MAX(K$2:K302)+1,""))</f>
        <v/>
      </c>
      <c r="L303" s="10" t="str">
        <f>IF(AND($F303="M40",K303=""),MAX(L$2:L302)+1,"")</f>
        <v/>
      </c>
      <c r="M303" s="10" t="str">
        <f>IF(AND($F303="M50",K303=""),MAX(M$2:M302)+1,"")</f>
        <v/>
      </c>
      <c r="N303" s="10" t="str">
        <f>IF(AND($F303="M60",K303=""),MAX(N$2:N302)+1,"")</f>
        <v/>
      </c>
      <c r="O303" s="10" t="str">
        <f>IF(AND($F303="M70",K303=""),MAX(O$2:O302)+1,"")</f>
        <v/>
      </c>
      <c r="P303" s="10" t="str">
        <f>IF(AND(X303="F",H303&lt;4,NOT(F303="W15")),MAX(P$2:P302)+1,IF($F303="WS",MAX(P$2:P302)+1,""))</f>
        <v/>
      </c>
      <c r="Q303" s="10">
        <f>IF(AND($F303="W40",P303=""),MAX(Q$2:Q302)+1,"")</f>
        <v>51</v>
      </c>
      <c r="R303" s="10" t="str">
        <f>IF(AND($F303="W50",P303=""),MAX(R$2:R302)+1,"")</f>
        <v/>
      </c>
      <c r="S303" s="10" t="str">
        <f>IF(AND($F303="W60",P303=""),MAX(S$2:S302)+1,"")</f>
        <v/>
      </c>
      <c r="T303" s="10" t="str">
        <f>IF(AND($F303="W70",P303=""),MAX(T$2:T302)+1,"")</f>
        <v/>
      </c>
      <c r="U303" s="10" t="str">
        <f>IF($F303="M15",MAX(U$2:U302)+1,"")</f>
        <v/>
      </c>
      <c r="V303" s="10" t="str">
        <f>IF($F303="W15",MAX(V$2:V302)+1,"")</f>
        <v/>
      </c>
      <c r="X303" s="11" t="str">
        <f>IF(ISBLANK(B303),"",VLOOKUP(B303,Register!$A$1:$G$351,6,FALSE))</f>
        <v>F</v>
      </c>
    </row>
    <row r="304" spans="1:24" ht="12">
      <c r="A304" s="3">
        <f t="shared" si="5"/>
        <v>303</v>
      </c>
      <c r="B304" s="3">
        <v>96</v>
      </c>
      <c r="C304" s="4" t="s">
        <v>558</v>
      </c>
      <c r="D304" s="3" t="str">
        <f>IF(B304="","",VLOOKUP(B304,Register!$A$1:$G$351,2,FALSE)&amp;" "&amp;VLOOKUP(B304,Register!$A$1:$G$351,3,FALSE))</f>
        <v>Chantelle Nelson</v>
      </c>
      <c r="E304" s="3" t="str">
        <f>IF(ISBLANK(B304),"",VLOOKUP(B304,Register!$A$1:$G$351,4,FALSE))</f>
        <v>Unattached</v>
      </c>
      <c r="F304" s="5" t="str">
        <f>IF(ISBLANK(B304),"",VLOOKUP(B304,Register!$A$1:$G$351,5,FALSE))</f>
        <v>WS</v>
      </c>
      <c r="G304" s="3">
        <f>IF($F304&lt;&gt;"",COUNTIF($F$2:$F304,$F304),"")</f>
        <v>77</v>
      </c>
      <c r="H304" s="3">
        <f>IF(X304="","",COUNTIF($X$1:$X304,X304))</f>
        <v>178</v>
      </c>
      <c r="I304" s="3" t="str">
        <f>IF(AND(E304&lt;&gt;"Unattached",E304&lt;&gt;""),COUNTIF($E$1:$E304,$E304),"")</f>
        <v/>
      </c>
      <c r="K304" s="10" t="str">
        <f>IF(AND(X304="M",H304&lt;4,NOT(F304="M15")),MAX(K$2:K303)+1,IF($F304="MS",MAX(K$2:K303)+1,""))</f>
        <v/>
      </c>
      <c r="L304" s="10" t="str">
        <f>IF(AND($F304="M40",K304=""),MAX(L$2:L303)+1,"")</f>
        <v/>
      </c>
      <c r="M304" s="10" t="str">
        <f>IF(AND($F304="M50",K304=""),MAX(M$2:M303)+1,"")</f>
        <v/>
      </c>
      <c r="N304" s="10" t="str">
        <f>IF(AND($F304="M60",K304=""),MAX(N$2:N303)+1,"")</f>
        <v/>
      </c>
      <c r="O304" s="10" t="str">
        <f>IF(AND($F304="M70",K304=""),MAX(O$2:O303)+1,"")</f>
        <v/>
      </c>
      <c r="P304" s="10">
        <f>IF(AND(X304="F",H304&lt;4,NOT(F304="W15")),MAX(P$2:P303)+1,IF($F304="WS",MAX(P$2:P303)+1,""))</f>
        <v>77</v>
      </c>
      <c r="Q304" s="10" t="str">
        <f>IF(AND($F304="W40",P304=""),MAX(Q$2:Q303)+1,"")</f>
        <v/>
      </c>
      <c r="R304" s="10" t="str">
        <f>IF(AND($F304="W50",P304=""),MAX(R$2:R303)+1,"")</f>
        <v/>
      </c>
      <c r="S304" s="10" t="str">
        <f>IF(AND($F304="W60",P304=""),MAX(S$2:S303)+1,"")</f>
        <v/>
      </c>
      <c r="T304" s="10" t="str">
        <f>IF(AND($F304="W70",P304=""),MAX(T$2:T303)+1,"")</f>
        <v/>
      </c>
      <c r="U304" s="10" t="str">
        <f>IF($F304="M15",MAX(U$2:U303)+1,"")</f>
        <v/>
      </c>
      <c r="V304" s="10" t="str">
        <f>IF($F304="W15",MAX(V$2:V303)+1,"")</f>
        <v/>
      </c>
      <c r="X304" s="11" t="str">
        <f>IF(ISBLANK(B304),"",VLOOKUP(B304,Register!$A$1:$G$351,6,FALSE))</f>
        <v>F</v>
      </c>
    </row>
    <row r="305" spans="1:24" ht="12">
      <c r="A305" s="3">
        <f t="shared" si="5"/>
        <v>304</v>
      </c>
      <c r="B305" s="3">
        <v>54</v>
      </c>
      <c r="C305" s="4" t="s">
        <v>559</v>
      </c>
      <c r="D305" s="3" t="str">
        <f>IF(B305="","",VLOOKUP(B305,Register!$A$1:$G$351,2,FALSE)&amp;" "&amp;VLOOKUP(B305,Register!$A$1:$G$351,3,FALSE))</f>
        <v>Tilli Brown</v>
      </c>
      <c r="E305" s="3" t="str">
        <f>IF(ISBLANK(B305),"",VLOOKUP(B305,Register!$A$1:$G$351,4,FALSE))</f>
        <v>Unattached</v>
      </c>
      <c r="F305" s="5" t="str">
        <f>IF(ISBLANK(B305),"",VLOOKUP(B305,Register!$A$1:$G$351,5,FALSE))</f>
        <v>WS</v>
      </c>
      <c r="G305" s="3">
        <f>IF($F305&lt;&gt;"",COUNTIF($F$2:$F305,$F305),"")</f>
        <v>78</v>
      </c>
      <c r="H305" s="3">
        <f>IF(X305="","",COUNTIF($X$1:$X305,X305))</f>
        <v>179</v>
      </c>
      <c r="I305" s="3" t="str">
        <f>IF(AND(E305&lt;&gt;"Unattached",E305&lt;&gt;""),COUNTIF($E$1:$E305,$E305),"")</f>
        <v/>
      </c>
      <c r="K305" s="10" t="str">
        <f>IF(AND(X305="M",H305&lt;4,NOT(F305="M15")),MAX(K$2:K304)+1,IF($F305="MS",MAX(K$2:K304)+1,""))</f>
        <v/>
      </c>
      <c r="L305" s="10" t="str">
        <f>IF(AND($F305="M40",K305=""),MAX(L$2:L304)+1,"")</f>
        <v/>
      </c>
      <c r="M305" s="10" t="str">
        <f>IF(AND($F305="M50",K305=""),MAX(M$2:M304)+1,"")</f>
        <v/>
      </c>
      <c r="N305" s="10" t="str">
        <f>IF(AND($F305="M60",K305=""),MAX(N$2:N304)+1,"")</f>
        <v/>
      </c>
      <c r="O305" s="10" t="str">
        <f>IF(AND($F305="M70",K305=""),MAX(O$2:O304)+1,"")</f>
        <v/>
      </c>
      <c r="P305" s="10">
        <f>IF(AND(X305="F",H305&lt;4,NOT(F305="W15")),MAX(P$2:P304)+1,IF($F305="WS",MAX(P$2:P304)+1,""))</f>
        <v>78</v>
      </c>
      <c r="Q305" s="10" t="str">
        <f>IF(AND($F305="W40",P305=""),MAX(Q$2:Q304)+1,"")</f>
        <v/>
      </c>
      <c r="R305" s="10" t="str">
        <f>IF(AND($F305="W50",P305=""),MAX(R$2:R304)+1,"")</f>
        <v/>
      </c>
      <c r="S305" s="10" t="str">
        <f>IF(AND($F305="W60",P305=""),MAX(S$2:S304)+1,"")</f>
        <v/>
      </c>
      <c r="T305" s="10" t="str">
        <f>IF(AND($F305="W70",P305=""),MAX(T$2:T304)+1,"")</f>
        <v/>
      </c>
      <c r="U305" s="10" t="str">
        <f>IF($F305="M15",MAX(U$2:U304)+1,"")</f>
        <v/>
      </c>
      <c r="V305" s="10" t="str">
        <f>IF($F305="W15",MAX(V$2:V304)+1,"")</f>
        <v/>
      </c>
      <c r="X305" s="11" t="str">
        <f>IF(ISBLANK(B305),"",VLOOKUP(B305,Register!$A$1:$G$351,6,FALSE))</f>
        <v>F</v>
      </c>
    </row>
    <row r="306" spans="1:24" ht="12">
      <c r="A306" s="3">
        <f t="shared" si="5"/>
        <v>305</v>
      </c>
      <c r="B306" s="3">
        <v>66</v>
      </c>
      <c r="C306" s="4" t="s">
        <v>560</v>
      </c>
      <c r="D306" s="3" t="str">
        <f>IF(B306="","",VLOOKUP(B306,Register!$A$1:$G$351,2,FALSE)&amp;" "&amp;VLOOKUP(B306,Register!$A$1:$G$351,3,FALSE))</f>
        <v>Nic Amey</v>
      </c>
      <c r="E306" s="3" t="str">
        <f>IF(ISBLANK(B306),"",VLOOKUP(B306,Register!$A$1:$G$351,4,FALSE))</f>
        <v>Pompey Joggers</v>
      </c>
      <c r="F306" s="5" t="str">
        <f>IF(ISBLANK(B306),"",VLOOKUP(B306,Register!$A$1:$G$351,5,FALSE))</f>
        <v>W50</v>
      </c>
      <c r="G306" s="3">
        <f>IF($F306&lt;&gt;"",COUNTIF($F$2:$F306,$F306),"")</f>
        <v>36</v>
      </c>
      <c r="H306" s="3">
        <f>IF(X306="","",COUNTIF($X$1:$X306,X306))</f>
        <v>180</v>
      </c>
      <c r="I306" s="3">
        <f>IF(AND(E306&lt;&gt;"Unattached",E306&lt;&gt;""),COUNTIF($E$1:$E306,$E306),"")</f>
        <v>19</v>
      </c>
      <c r="K306" s="10" t="str">
        <f>IF(AND(X306="M",H306&lt;4,NOT(F306="M15")),MAX(K$2:K305)+1,IF($F306="MS",MAX(K$2:K305)+1,""))</f>
        <v/>
      </c>
      <c r="L306" s="10" t="str">
        <f>IF(AND($F306="M40",K306=""),MAX(L$2:L305)+1,"")</f>
        <v/>
      </c>
      <c r="M306" s="10" t="str">
        <f>IF(AND($F306="M50",K306=""),MAX(M$2:M305)+1,"")</f>
        <v/>
      </c>
      <c r="N306" s="10" t="str">
        <f>IF(AND($F306="M60",K306=""),MAX(N$2:N305)+1,"")</f>
        <v/>
      </c>
      <c r="O306" s="10" t="str">
        <f>IF(AND($F306="M70",K306=""),MAX(O$2:O305)+1,"")</f>
        <v/>
      </c>
      <c r="P306" s="10" t="str">
        <f>IF(AND(X306="F",H306&lt;4,NOT(F306="W15")),MAX(P$2:P305)+1,IF($F306="WS",MAX(P$2:P305)+1,""))</f>
        <v/>
      </c>
      <c r="Q306" s="10" t="str">
        <f>IF(AND($F306="W40",P306=""),MAX(Q$2:Q305)+1,"")</f>
        <v/>
      </c>
      <c r="R306" s="10">
        <f>IF(AND($F306="W50",P306=""),MAX(R$2:R305)+1,"")</f>
        <v>36</v>
      </c>
      <c r="S306" s="10" t="str">
        <f>IF(AND($F306="W60",P306=""),MAX(S$2:S305)+1,"")</f>
        <v/>
      </c>
      <c r="T306" s="10" t="str">
        <f>IF(AND($F306="W70",P306=""),MAX(T$2:T305)+1,"")</f>
        <v/>
      </c>
      <c r="U306" s="10" t="str">
        <f>IF($F306="M15",MAX(U$2:U305)+1,"")</f>
        <v/>
      </c>
      <c r="V306" s="10" t="str">
        <f>IF($F306="W15",MAX(V$2:V305)+1,"")</f>
        <v/>
      </c>
      <c r="X306" s="11" t="str">
        <f>IF(ISBLANK(B306),"",VLOOKUP(B306,Register!$A$1:$G$351,6,FALSE))</f>
        <v>F</v>
      </c>
    </row>
    <row r="307" spans="1:24" ht="12">
      <c r="A307" s="3">
        <f t="shared" si="5"/>
        <v>306</v>
      </c>
      <c r="B307" s="3">
        <v>256</v>
      </c>
      <c r="C307" s="4" t="s">
        <v>561</v>
      </c>
      <c r="D307" s="3" t="str">
        <f>IF(B307="","",VLOOKUP(B307,Register!$A$1:$G$351,2,FALSE)&amp;" "&amp;VLOOKUP(B307,Register!$A$1:$G$351,3,FALSE))</f>
        <v>Jenni Grout</v>
      </c>
      <c r="E307" s="3" t="str">
        <f>IF(ISBLANK(B307),"",VLOOKUP(B307,Register!$A$1:$G$351,4,FALSE))</f>
        <v>Unattached</v>
      </c>
      <c r="F307" s="5" t="str">
        <f>IF(ISBLANK(B307),"",VLOOKUP(B307,Register!$A$1:$G$351,5,FALSE))</f>
        <v>WS</v>
      </c>
      <c r="G307" s="3">
        <f>IF($F307&lt;&gt;"",COUNTIF($F$2:$F307,$F307),"")</f>
        <v>79</v>
      </c>
      <c r="H307" s="3">
        <f>IF(X307="","",COUNTIF($X$1:$X307,X307))</f>
        <v>181</v>
      </c>
      <c r="I307" s="3" t="str">
        <f>IF(AND(E307&lt;&gt;"Unattached",E307&lt;&gt;""),COUNTIF($E$1:$E307,$E307),"")</f>
        <v/>
      </c>
      <c r="K307" s="10" t="str">
        <f>IF(AND(X307="M",H307&lt;4,NOT(F307="M15")),MAX(K$2:K306)+1,IF($F307="MS",MAX(K$2:K306)+1,""))</f>
        <v/>
      </c>
      <c r="L307" s="10" t="str">
        <f>IF(AND($F307="M40",K307=""),MAX(L$2:L306)+1,"")</f>
        <v/>
      </c>
      <c r="M307" s="10" t="str">
        <f>IF(AND($F307="M50",K307=""),MAX(M$2:M306)+1,"")</f>
        <v/>
      </c>
      <c r="N307" s="10" t="str">
        <f>IF(AND($F307="M60",K307=""),MAX(N$2:N306)+1,"")</f>
        <v/>
      </c>
      <c r="O307" s="10" t="str">
        <f>IF(AND($F307="M70",K307=""),MAX(O$2:O306)+1,"")</f>
        <v/>
      </c>
      <c r="P307" s="10">
        <f>IF(AND(X307="F",H307&lt;4,NOT(F307="W15")),MAX(P$2:P306)+1,IF($F307="WS",MAX(P$2:P306)+1,""))</f>
        <v>79</v>
      </c>
      <c r="Q307" s="10" t="str">
        <f>IF(AND($F307="W40",P307=""),MAX(Q$2:Q306)+1,"")</f>
        <v/>
      </c>
      <c r="R307" s="10" t="str">
        <f>IF(AND($F307="W50",P307=""),MAX(R$2:R306)+1,"")</f>
        <v/>
      </c>
      <c r="S307" s="10" t="str">
        <f>IF(AND($F307="W60",P307=""),MAX(S$2:S306)+1,"")</f>
        <v/>
      </c>
      <c r="T307" s="10" t="str">
        <f>IF(AND($F307="W70",P307=""),MAX(T$2:T306)+1,"")</f>
        <v/>
      </c>
      <c r="U307" s="10" t="str">
        <f>IF($F307="M15",MAX(U$2:U306)+1,"")</f>
        <v/>
      </c>
      <c r="V307" s="10" t="str">
        <f>IF($F307="W15",MAX(V$2:V306)+1,"")</f>
        <v/>
      </c>
      <c r="X307" s="11" t="str">
        <f>IF(ISBLANK(B307),"",VLOOKUP(B307,Register!$A$1:$G$351,6,FALSE))</f>
        <v>F</v>
      </c>
    </row>
    <row r="308" spans="1:24" ht="12">
      <c r="A308" s="3">
        <f t="shared" si="5"/>
        <v>307</v>
      </c>
      <c r="B308" s="3">
        <v>125</v>
      </c>
      <c r="C308" s="4" t="s">
        <v>562</v>
      </c>
      <c r="D308" s="3" t="str">
        <f>IF(B308="","",VLOOKUP(B308,Register!$A$1:$G$351,2,FALSE)&amp;" "&amp;VLOOKUP(B308,Register!$A$1:$G$351,3,FALSE))</f>
        <v>Enola Harrison</v>
      </c>
      <c r="E308" s="3" t="str">
        <f>IF(ISBLANK(B308),"",VLOOKUP(B308,Register!$A$1:$G$351,4,FALSE))</f>
        <v>Unattached</v>
      </c>
      <c r="F308" s="5" t="str">
        <f>IF(ISBLANK(B308),"",VLOOKUP(B308,Register!$A$1:$G$351,5,FALSE))</f>
        <v>WS</v>
      </c>
      <c r="G308" s="3">
        <f>IF($F308&lt;&gt;"",COUNTIF($F$2:$F308,$F308),"")</f>
        <v>80</v>
      </c>
      <c r="H308" s="3">
        <f>IF(X308="","",COUNTIF($X$1:$X308,X308))</f>
        <v>182</v>
      </c>
      <c r="I308" s="3" t="str">
        <f>IF(AND(E308&lt;&gt;"Unattached",E308&lt;&gt;""),COUNTIF($E$1:$E308,$E308),"")</f>
        <v/>
      </c>
      <c r="K308" s="10" t="str">
        <f>IF(AND(X308="M",H308&lt;4,NOT(F308="M15")),MAX(K$2:K307)+1,IF($F308="MS",MAX(K$2:K307)+1,""))</f>
        <v/>
      </c>
      <c r="L308" s="10" t="str">
        <f>IF(AND($F308="M40",K308=""),MAX(L$2:L307)+1,"")</f>
        <v/>
      </c>
      <c r="M308" s="10" t="str">
        <f>IF(AND($F308="M50",K308=""),MAX(M$2:M307)+1,"")</f>
        <v/>
      </c>
      <c r="N308" s="10" t="str">
        <f>IF(AND($F308="M60",K308=""),MAX(N$2:N307)+1,"")</f>
        <v/>
      </c>
      <c r="O308" s="10" t="str">
        <f>IF(AND($F308="M70",K308=""),MAX(O$2:O307)+1,"")</f>
        <v/>
      </c>
      <c r="P308" s="10">
        <f>IF(AND(X308="F",H308&lt;4,NOT(F308="W15")),MAX(P$2:P307)+1,IF($F308="WS",MAX(P$2:P307)+1,""))</f>
        <v>80</v>
      </c>
      <c r="Q308" s="10" t="str">
        <f>IF(AND($F308="W40",P308=""),MAX(Q$2:Q307)+1,"")</f>
        <v/>
      </c>
      <c r="R308" s="10" t="str">
        <f>IF(AND($F308="W50",P308=""),MAX(R$2:R307)+1,"")</f>
        <v/>
      </c>
      <c r="S308" s="10" t="str">
        <f>IF(AND($F308="W60",P308=""),MAX(S$2:S307)+1,"")</f>
        <v/>
      </c>
      <c r="T308" s="10" t="str">
        <f>IF(AND($F308="W70",P308=""),MAX(T$2:T307)+1,"")</f>
        <v/>
      </c>
      <c r="U308" s="10" t="str">
        <f>IF($F308="M15",MAX(U$2:U307)+1,"")</f>
        <v/>
      </c>
      <c r="V308" s="10" t="str">
        <f>IF($F308="W15",MAX(V$2:V307)+1,"")</f>
        <v/>
      </c>
      <c r="X308" s="11" t="str">
        <f>IF(ISBLANK(B308),"",VLOOKUP(B308,Register!$A$1:$G$351,6,FALSE))</f>
        <v>F</v>
      </c>
    </row>
    <row r="309" spans="1:24" ht="12">
      <c r="A309" s="3">
        <f t="shared" si="5"/>
        <v>308</v>
      </c>
      <c r="B309" s="3">
        <v>178</v>
      </c>
      <c r="C309" s="4" t="s">
        <v>563</v>
      </c>
      <c r="D309" s="3" t="str">
        <f>IF(B309="","",VLOOKUP(B309,Register!$A$1:$G$351,2,FALSE)&amp;" "&amp;VLOOKUP(B309,Register!$A$1:$G$351,3,FALSE))</f>
        <v>Marie McAvery</v>
      </c>
      <c r="E309" s="3" t="str">
        <f>IF(ISBLANK(B309),"",VLOOKUP(B309,Register!$A$1:$G$351,4,FALSE))</f>
        <v>Unattached</v>
      </c>
      <c r="F309" s="5" t="str">
        <f>IF(ISBLANK(B309),"",VLOOKUP(B309,Register!$A$1:$G$351,5,FALSE))</f>
        <v>W50</v>
      </c>
      <c r="G309" s="3">
        <f>IF($F309&lt;&gt;"",COUNTIF($F$2:$F309,$F309),"")</f>
        <v>37</v>
      </c>
      <c r="H309" s="3">
        <f>IF(X309="","",COUNTIF($X$1:$X309,X309))</f>
        <v>183</v>
      </c>
      <c r="I309" s="3" t="str">
        <f>IF(AND(E309&lt;&gt;"Unattached",E309&lt;&gt;""),COUNTIF($E$1:$E309,$E309),"")</f>
        <v/>
      </c>
      <c r="K309" s="10" t="str">
        <f>IF(AND(X309="M",H309&lt;4,NOT(F309="M15")),MAX(K$2:K308)+1,IF($F309="MS",MAX(K$2:K308)+1,""))</f>
        <v/>
      </c>
      <c r="L309" s="10" t="str">
        <f>IF(AND($F309="M40",K309=""),MAX(L$2:L308)+1,"")</f>
        <v/>
      </c>
      <c r="M309" s="10" t="str">
        <f>IF(AND($F309="M50",K309=""),MAX(M$2:M308)+1,"")</f>
        <v/>
      </c>
      <c r="N309" s="10" t="str">
        <f>IF(AND($F309="M60",K309=""),MAX(N$2:N308)+1,"")</f>
        <v/>
      </c>
      <c r="O309" s="10" t="str">
        <f>IF(AND($F309="M70",K309=""),MAX(O$2:O308)+1,"")</f>
        <v/>
      </c>
      <c r="P309" s="10" t="str">
        <f>IF(AND(X309="F",H309&lt;4,NOT(F309="W15")),MAX(P$2:P308)+1,IF($F309="WS",MAX(P$2:P308)+1,""))</f>
        <v/>
      </c>
      <c r="Q309" s="10" t="str">
        <f>IF(AND($F309="W40",P309=""),MAX(Q$2:Q308)+1,"")</f>
        <v/>
      </c>
      <c r="R309" s="10">
        <f>IF(AND($F309="W50",P309=""),MAX(R$2:R308)+1,"")</f>
        <v>37</v>
      </c>
      <c r="S309" s="10" t="str">
        <f>IF(AND($F309="W60",P309=""),MAX(S$2:S308)+1,"")</f>
        <v/>
      </c>
      <c r="T309" s="10" t="str">
        <f>IF(AND($F309="W70",P309=""),MAX(T$2:T308)+1,"")</f>
        <v/>
      </c>
      <c r="U309" s="10" t="str">
        <f>IF($F309="M15",MAX(U$2:U308)+1,"")</f>
        <v/>
      </c>
      <c r="V309" s="10" t="str">
        <f>IF($F309="W15",MAX(V$2:V308)+1,"")</f>
        <v/>
      </c>
      <c r="X309" s="11" t="str">
        <f>IF(ISBLANK(B309),"",VLOOKUP(B309,Register!$A$1:$G$351,6,FALSE))</f>
        <v>F</v>
      </c>
    </row>
    <row r="310" spans="1:24" ht="12">
      <c r="A310" s="3">
        <f t="shared" si="5"/>
        <v>309</v>
      </c>
      <c r="B310" s="3">
        <v>41</v>
      </c>
      <c r="C310" s="4" t="s">
        <v>564</v>
      </c>
      <c r="D310" s="3" t="str">
        <f>IF(B310="","",VLOOKUP(B310,Register!$A$1:$G$351,2,FALSE)&amp;" "&amp;VLOOKUP(B310,Register!$A$1:$G$351,3,FALSE))</f>
        <v>Hazel Jenkinson</v>
      </c>
      <c r="E310" s="3" t="str">
        <f>IF(ISBLANK(B310),"",VLOOKUP(B310,Register!$A$1:$G$351,4,FALSE))</f>
        <v>Victory AC</v>
      </c>
      <c r="F310" s="5" t="str">
        <f>IF(ISBLANK(B310),"",VLOOKUP(B310,Register!$A$1:$G$351,5,FALSE))</f>
        <v>W50</v>
      </c>
      <c r="G310" s="3">
        <f>IF($F310&lt;&gt;"",COUNTIF($F$2:$F310,$F310),"")</f>
        <v>38</v>
      </c>
      <c r="H310" s="3">
        <f>IF(X310="","",COUNTIF($X$1:$X310,X310))</f>
        <v>184</v>
      </c>
      <c r="I310" s="3">
        <f>IF(AND(E310&lt;&gt;"Unattached",E310&lt;&gt;""),COUNTIF($E$1:$E310,$E310),"")</f>
        <v>39</v>
      </c>
      <c r="K310" s="10" t="str">
        <f>IF(AND(X310="M",H310&lt;4,NOT(F310="M15")),MAX(K$2:K309)+1,IF($F310="MS",MAX(K$2:K309)+1,""))</f>
        <v/>
      </c>
      <c r="L310" s="10" t="str">
        <f>IF(AND($F310="M40",K310=""),MAX(L$2:L309)+1,"")</f>
        <v/>
      </c>
      <c r="M310" s="10" t="str">
        <f>IF(AND($F310="M50",K310=""),MAX(M$2:M309)+1,"")</f>
        <v/>
      </c>
      <c r="N310" s="10" t="str">
        <f>IF(AND($F310="M60",K310=""),MAX(N$2:N309)+1,"")</f>
        <v/>
      </c>
      <c r="O310" s="10" t="str">
        <f>IF(AND($F310="M70",K310=""),MAX(O$2:O309)+1,"")</f>
        <v/>
      </c>
      <c r="P310" s="10" t="str">
        <f>IF(AND(X310="F",H310&lt;4,NOT(F310="W15")),MAX(P$2:P309)+1,IF($F310="WS",MAX(P$2:P309)+1,""))</f>
        <v/>
      </c>
      <c r="Q310" s="10" t="str">
        <f>IF(AND($F310="W40",P310=""),MAX(Q$2:Q309)+1,"")</f>
        <v/>
      </c>
      <c r="R310" s="10">
        <f>IF(AND($F310="W50",P310=""),MAX(R$2:R309)+1,"")</f>
        <v>38</v>
      </c>
      <c r="S310" s="10" t="str">
        <f>IF(AND($F310="W60",P310=""),MAX(S$2:S309)+1,"")</f>
        <v/>
      </c>
      <c r="T310" s="10" t="str">
        <f>IF(AND($F310="W70",P310=""),MAX(T$2:T309)+1,"")</f>
        <v/>
      </c>
      <c r="U310" s="10" t="str">
        <f>IF($F310="M15",MAX(U$2:U309)+1,"")</f>
        <v/>
      </c>
      <c r="V310" s="10" t="str">
        <f>IF($F310="W15",MAX(V$2:V309)+1,"")</f>
        <v/>
      </c>
      <c r="X310" s="11" t="str">
        <f>IF(ISBLANK(B310),"",VLOOKUP(B310,Register!$A$1:$G$351,6,FALSE))</f>
        <v>F</v>
      </c>
    </row>
    <row r="311" spans="1:24" ht="12">
      <c r="A311" s="3">
        <f t="shared" si="5"/>
        <v>310</v>
      </c>
      <c r="B311" s="3">
        <v>228</v>
      </c>
      <c r="C311" s="4" t="s">
        <v>565</v>
      </c>
      <c r="D311" s="3" t="str">
        <f>IF(B311="","",VLOOKUP(B311,Register!$A$1:$G$351,2,FALSE)&amp;" "&amp;VLOOKUP(B311,Register!$A$1:$G$351,3,FALSE))</f>
        <v>Lindsey Scott</v>
      </c>
      <c r="E311" s="3" t="str">
        <f>IF(ISBLANK(B311),"",VLOOKUP(B311,Register!$A$1:$G$351,4,FALSE))</f>
        <v>Unattached</v>
      </c>
      <c r="F311" s="5" t="str">
        <f>IF(ISBLANK(B311),"",VLOOKUP(B311,Register!$A$1:$G$351,5,FALSE))</f>
        <v>WS</v>
      </c>
      <c r="G311" s="3">
        <f>IF($F311&lt;&gt;"",COUNTIF($F$2:$F311,$F311),"")</f>
        <v>81</v>
      </c>
      <c r="H311" s="3">
        <f>IF(X311="","",COUNTIF($X$1:$X311,X311))</f>
        <v>185</v>
      </c>
      <c r="I311" s="3" t="str">
        <f>IF(AND(E311&lt;&gt;"Unattached",E311&lt;&gt;""),COUNTIF($E$1:$E311,$E311),"")</f>
        <v/>
      </c>
      <c r="K311" s="10" t="str">
        <f>IF(AND(X311="M",H311&lt;4,NOT(F311="M15")),MAX(K$2:K310)+1,IF($F311="MS",MAX(K$2:K310)+1,""))</f>
        <v/>
      </c>
      <c r="L311" s="10" t="str">
        <f>IF(AND($F311="M40",K311=""),MAX(L$2:L310)+1,"")</f>
        <v/>
      </c>
      <c r="M311" s="10" t="str">
        <f>IF(AND($F311="M50",K311=""),MAX(M$2:M310)+1,"")</f>
        <v/>
      </c>
      <c r="N311" s="10" t="str">
        <f>IF(AND($F311="M60",K311=""),MAX(N$2:N310)+1,"")</f>
        <v/>
      </c>
      <c r="O311" s="10" t="str">
        <f>IF(AND($F311="M70",K311=""),MAX(O$2:O310)+1,"")</f>
        <v/>
      </c>
      <c r="P311" s="10">
        <f>IF(AND(X311="F",H311&lt;4,NOT(F311="W15")),MAX(P$2:P310)+1,IF($F311="WS",MAX(P$2:P310)+1,""))</f>
        <v>81</v>
      </c>
      <c r="Q311" s="10" t="str">
        <f>IF(AND($F311="W40",P311=""),MAX(Q$2:Q310)+1,"")</f>
        <v/>
      </c>
      <c r="R311" s="10" t="str">
        <f>IF(AND($F311="W50",P311=""),MAX(R$2:R310)+1,"")</f>
        <v/>
      </c>
      <c r="S311" s="10" t="str">
        <f>IF(AND($F311="W60",P311=""),MAX(S$2:S310)+1,"")</f>
        <v/>
      </c>
      <c r="T311" s="10" t="str">
        <f>IF(AND($F311="W70",P311=""),MAX(T$2:T310)+1,"")</f>
        <v/>
      </c>
      <c r="U311" s="10" t="str">
        <f>IF($F311="M15",MAX(U$2:U310)+1,"")</f>
        <v/>
      </c>
      <c r="V311" s="10" t="str">
        <f>IF($F311="W15",MAX(V$2:V310)+1,"")</f>
        <v/>
      </c>
      <c r="X311" s="11" t="str">
        <f>IF(ISBLANK(B311),"",VLOOKUP(B311,Register!$A$1:$G$351,6,FALSE))</f>
        <v>F</v>
      </c>
    </row>
    <row r="312" spans="1:24" ht="12">
      <c r="A312" s="3">
        <f t="shared" si="5"/>
        <v>311</v>
      </c>
      <c r="B312" s="3">
        <v>330</v>
      </c>
      <c r="C312" s="4" t="s">
        <v>566</v>
      </c>
      <c r="D312" s="3" t="str">
        <f>IF(B312="","",VLOOKUP(B312,Register!$A$1:$G$351,2,FALSE)&amp;" "&amp;VLOOKUP(B312,Register!$A$1:$G$351,3,FALSE))</f>
        <v>Kathleen O'Neill</v>
      </c>
      <c r="E312" s="3" t="str">
        <f>IF(ISBLANK(B312),"",VLOOKUP(B312,Register!$A$1:$G$351,4,FALSE))</f>
        <v>Unattached</v>
      </c>
      <c r="F312" s="5" t="str">
        <f>IF(ISBLANK(B312),"",VLOOKUP(B312,Register!$A$1:$G$351,5,FALSE))</f>
        <v>W60</v>
      </c>
      <c r="G312" s="3">
        <f>IF($F312&lt;&gt;"",COUNTIF($F$2:$F312,$F312),"")</f>
        <v>13</v>
      </c>
      <c r="H312" s="3">
        <f>IF(X312="","",COUNTIF($X$1:$X312,X312))</f>
        <v>186</v>
      </c>
      <c r="I312" s="3" t="str">
        <f>IF(AND(E312&lt;&gt;"Unattached",E312&lt;&gt;""),COUNTIF($E$1:$E312,$E312),"")</f>
        <v/>
      </c>
      <c r="K312" s="10" t="str">
        <f>IF(AND(X312="M",H312&lt;4,NOT(F312="M15")),MAX(K$2:K311)+1,IF($F312="MS",MAX(K$2:K311)+1,""))</f>
        <v/>
      </c>
      <c r="L312" s="10" t="str">
        <f>IF(AND($F312="M40",K312=""),MAX(L$2:L311)+1,"")</f>
        <v/>
      </c>
      <c r="M312" s="10" t="str">
        <f>IF(AND($F312="M50",K312=""),MAX(M$2:M311)+1,"")</f>
        <v/>
      </c>
      <c r="N312" s="10" t="str">
        <f>IF(AND($F312="M60",K312=""),MAX(N$2:N311)+1,"")</f>
        <v/>
      </c>
      <c r="O312" s="10" t="str">
        <f>IF(AND($F312="M70",K312=""),MAX(O$2:O311)+1,"")</f>
        <v/>
      </c>
      <c r="P312" s="10" t="str">
        <f>IF(AND(X312="F",H312&lt;4,NOT(F312="W15")),MAX(P$2:P311)+1,IF($F312="WS",MAX(P$2:P311)+1,""))</f>
        <v/>
      </c>
      <c r="Q312" s="10" t="str">
        <f>IF(AND($F312="W40",P312=""),MAX(Q$2:Q311)+1,"")</f>
        <v/>
      </c>
      <c r="R312" s="10" t="str">
        <f>IF(AND($F312="W50",P312=""),MAX(R$2:R311)+1,"")</f>
        <v/>
      </c>
      <c r="S312" s="10">
        <f>IF(AND($F312="W60",P312=""),MAX(S$2:S311)+1,"")</f>
        <v>13</v>
      </c>
      <c r="T312" s="10" t="str">
        <f>IF(AND($F312="W70",P312=""),MAX(T$2:T311)+1,"")</f>
        <v/>
      </c>
      <c r="U312" s="10" t="str">
        <f>IF($F312="M15",MAX(U$2:U311)+1,"")</f>
        <v/>
      </c>
      <c r="V312" s="10" t="str">
        <f>IF($F312="W15",MAX(V$2:V311)+1,"")</f>
        <v/>
      </c>
      <c r="X312" s="11" t="str">
        <f>IF(ISBLANK(B312),"",VLOOKUP(B312,Register!$A$1:$G$351,6,FALSE))</f>
        <v>F</v>
      </c>
    </row>
    <row r="313" spans="1:24" ht="12">
      <c r="A313" s="3">
        <f t="shared" si="5"/>
        <v>312</v>
      </c>
      <c r="B313" s="3">
        <v>283</v>
      </c>
      <c r="C313" s="4" t="s">
        <v>567</v>
      </c>
      <c r="D313" s="3" t="str">
        <f>IF(B313="","",VLOOKUP(B313,Register!$A$1:$G$351,2,FALSE)&amp;" "&amp;VLOOKUP(B313,Register!$A$1:$G$351,3,FALSE))</f>
        <v>Jennifer James</v>
      </c>
      <c r="E313" s="3" t="str">
        <f>IF(ISBLANK(B313),"",VLOOKUP(B313,Register!$A$1:$G$351,4,FALSE))</f>
        <v>Victory AC</v>
      </c>
      <c r="F313" s="5" t="str">
        <f>IF(ISBLANK(B313),"",VLOOKUP(B313,Register!$A$1:$G$351,5,FALSE))</f>
        <v>W50</v>
      </c>
      <c r="G313" s="3">
        <f>IF($F313&lt;&gt;"",COUNTIF($F$2:$F313,$F313),"")</f>
        <v>39</v>
      </c>
      <c r="H313" s="3">
        <f>IF(X313="","",COUNTIF($X$1:$X313,X313))</f>
        <v>187</v>
      </c>
      <c r="I313" s="3">
        <f>IF(AND(E313&lt;&gt;"Unattached",E313&lt;&gt;""),COUNTIF($E$1:$E313,$E313),"")</f>
        <v>40</v>
      </c>
      <c r="K313" s="10" t="str">
        <f>IF(AND(X313="M",H313&lt;4,NOT(F313="M15")),MAX(K$2:K312)+1,IF($F313="MS",MAX(K$2:K312)+1,""))</f>
        <v/>
      </c>
      <c r="L313" s="10" t="str">
        <f>IF(AND($F313="M40",K313=""),MAX(L$2:L312)+1,"")</f>
        <v/>
      </c>
      <c r="M313" s="10" t="str">
        <f>IF(AND($F313="M50",K313=""),MAX(M$2:M312)+1,"")</f>
        <v/>
      </c>
      <c r="N313" s="10" t="str">
        <f>IF(AND($F313="M60",K313=""),MAX(N$2:N312)+1,"")</f>
        <v/>
      </c>
      <c r="O313" s="10" t="str">
        <f>IF(AND($F313="M70",K313=""),MAX(O$2:O312)+1,"")</f>
        <v/>
      </c>
      <c r="P313" s="10" t="str">
        <f>IF(AND(X313="F",H313&lt;4,NOT(F313="W15")),MAX(P$2:P312)+1,IF($F313="WS",MAX(P$2:P312)+1,""))</f>
        <v/>
      </c>
      <c r="Q313" s="10" t="str">
        <f>IF(AND($F313="W40",P313=""),MAX(Q$2:Q312)+1,"")</f>
        <v/>
      </c>
      <c r="R313" s="10">
        <f>IF(AND($F313="W50",P313=""),MAX(R$2:R312)+1,"")</f>
        <v>39</v>
      </c>
      <c r="S313" s="10" t="str">
        <f>IF(AND($F313="W60",P313=""),MAX(S$2:S312)+1,"")</f>
        <v/>
      </c>
      <c r="T313" s="10" t="str">
        <f>IF(AND($F313="W70",P313=""),MAX(T$2:T312)+1,"")</f>
        <v/>
      </c>
      <c r="U313" s="10" t="str">
        <f>IF($F313="M15",MAX(U$2:U312)+1,"")</f>
        <v/>
      </c>
      <c r="V313" s="10" t="str">
        <f>IF($F313="W15",MAX(V$2:V312)+1,"")</f>
        <v/>
      </c>
      <c r="X313" s="11" t="str">
        <f>IF(ISBLANK(B313),"",VLOOKUP(B313,Register!$A$1:$G$351,6,FALSE))</f>
        <v>F</v>
      </c>
    </row>
    <row r="314" spans="1:24" ht="12">
      <c r="A314" s="3">
        <f t="shared" si="5"/>
        <v>313</v>
      </c>
      <c r="B314" s="3">
        <v>315</v>
      </c>
      <c r="C314" s="4" t="s">
        <v>568</v>
      </c>
      <c r="D314" s="3" t="str">
        <f>IF(B314="","",VLOOKUP(B314,Register!$A$1:$G$351,2,FALSE)&amp;" "&amp;VLOOKUP(B314,Register!$A$1:$G$351,3,FALSE))</f>
        <v>Sally Gould</v>
      </c>
      <c r="E314" s="3" t="str">
        <f>IF(ISBLANK(B314),"",VLOOKUP(B314,Register!$A$1:$G$351,4,FALSE))</f>
        <v>Victory AC</v>
      </c>
      <c r="F314" s="5" t="str">
        <f>IF(ISBLANK(B314),"",VLOOKUP(B314,Register!$A$1:$G$351,5,FALSE))</f>
        <v>WS</v>
      </c>
      <c r="G314" s="3">
        <f>IF($F314&lt;&gt;"",COUNTIF($F$2:$F314,$F314),"")</f>
        <v>82</v>
      </c>
      <c r="H314" s="3">
        <f>IF(X314="","",COUNTIF($X$1:$X314,X314))</f>
        <v>188</v>
      </c>
      <c r="I314" s="3">
        <f>IF(AND(E314&lt;&gt;"Unattached",E314&lt;&gt;""),COUNTIF($E$1:$E314,$E314),"")</f>
        <v>41</v>
      </c>
      <c r="K314" s="10" t="str">
        <f>IF(AND(X314="M",H314&lt;4,NOT(F314="M15")),MAX(K$2:K313)+1,IF($F314="MS",MAX(K$2:K313)+1,""))</f>
        <v/>
      </c>
      <c r="L314" s="10" t="str">
        <f>IF(AND($F314="M40",K314=""),MAX(L$2:L313)+1,"")</f>
        <v/>
      </c>
      <c r="M314" s="10" t="str">
        <f>IF(AND($F314="M50",K314=""),MAX(M$2:M313)+1,"")</f>
        <v/>
      </c>
      <c r="N314" s="10" t="str">
        <f>IF(AND($F314="M60",K314=""),MAX(N$2:N313)+1,"")</f>
        <v/>
      </c>
      <c r="O314" s="10" t="str">
        <f>IF(AND($F314="M70",K314=""),MAX(O$2:O313)+1,"")</f>
        <v/>
      </c>
      <c r="P314" s="10">
        <f>IF(AND(X314="F",H314&lt;4,NOT(F314="W15")),MAX(P$2:P313)+1,IF($F314="WS",MAX(P$2:P313)+1,""))</f>
        <v>82</v>
      </c>
      <c r="Q314" s="10" t="str">
        <f>IF(AND($F314="W40",P314=""),MAX(Q$2:Q313)+1,"")</f>
        <v/>
      </c>
      <c r="R314" s="10" t="str">
        <f>IF(AND($F314="W50",P314=""),MAX(R$2:R313)+1,"")</f>
        <v/>
      </c>
      <c r="S314" s="10" t="str">
        <f>IF(AND($F314="W60",P314=""),MAX(S$2:S313)+1,"")</f>
        <v/>
      </c>
      <c r="T314" s="10" t="str">
        <f>IF(AND($F314="W70",P314=""),MAX(T$2:T313)+1,"")</f>
        <v/>
      </c>
      <c r="U314" s="10" t="str">
        <f>IF($F314="M15",MAX(U$2:U313)+1,"")</f>
        <v/>
      </c>
      <c r="V314" s="10" t="str">
        <f>IF($F314="W15",MAX(V$2:V313)+1,"")</f>
        <v/>
      </c>
      <c r="X314" s="11" t="str">
        <f>IF(ISBLANK(B314),"",VLOOKUP(B314,Register!$A$1:$G$351,6,FALSE))</f>
        <v>F</v>
      </c>
    </row>
    <row r="315" spans="1:24" ht="12">
      <c r="A315" s="3">
        <f t="shared" si="5"/>
        <v>314</v>
      </c>
      <c r="B315" s="3">
        <v>156</v>
      </c>
      <c r="C315" s="4" t="s">
        <v>569</v>
      </c>
      <c r="D315" s="3" t="str">
        <f>IF(B315="","",VLOOKUP(B315,Register!$A$1:$G$351,2,FALSE)&amp;" "&amp;VLOOKUP(B315,Register!$A$1:$G$351,3,FALSE))</f>
        <v>Kelly Lee</v>
      </c>
      <c r="E315" s="3" t="str">
        <f>IF(ISBLANK(B315),"",VLOOKUP(B315,Register!$A$1:$G$351,4,FALSE))</f>
        <v>Unattached</v>
      </c>
      <c r="F315" s="5" t="str">
        <f>IF(ISBLANK(B315),"",VLOOKUP(B315,Register!$A$1:$G$351,5,FALSE))</f>
        <v>WS</v>
      </c>
      <c r="G315" s="3">
        <f>IF($F315&lt;&gt;"",COUNTIF($F$2:$F315,$F315),"")</f>
        <v>83</v>
      </c>
      <c r="H315" s="3">
        <f>IF(X315="","",COUNTIF($X$1:$X315,X315))</f>
        <v>189</v>
      </c>
      <c r="I315" s="3" t="str">
        <f>IF(AND(E315&lt;&gt;"Unattached",E315&lt;&gt;""),COUNTIF($E$1:$E315,$E315),"")</f>
        <v/>
      </c>
      <c r="K315" s="10" t="str">
        <f>IF(AND(X315="M",H315&lt;4,NOT(F315="M15")),MAX(K$2:K314)+1,IF($F315="MS",MAX(K$2:K314)+1,""))</f>
        <v/>
      </c>
      <c r="L315" s="10" t="str">
        <f>IF(AND($F315="M40",K315=""),MAX(L$2:L314)+1,"")</f>
        <v/>
      </c>
      <c r="M315" s="10" t="str">
        <f>IF(AND($F315="M50",K315=""),MAX(M$2:M314)+1,"")</f>
        <v/>
      </c>
      <c r="N315" s="10" t="str">
        <f>IF(AND($F315="M60",K315=""),MAX(N$2:N314)+1,"")</f>
        <v/>
      </c>
      <c r="O315" s="10" t="str">
        <f>IF(AND($F315="M70",K315=""),MAX(O$2:O314)+1,"")</f>
        <v/>
      </c>
      <c r="P315" s="10">
        <f>IF(AND(X315="F",H315&lt;4,NOT(F315="W15")),MAX(P$2:P314)+1,IF($F315="WS",MAX(P$2:P314)+1,""))</f>
        <v>83</v>
      </c>
      <c r="Q315" s="10" t="str">
        <f>IF(AND($F315="W40",P315=""),MAX(Q$2:Q314)+1,"")</f>
        <v/>
      </c>
      <c r="R315" s="10" t="str">
        <f>IF(AND($F315="W50",P315=""),MAX(R$2:R314)+1,"")</f>
        <v/>
      </c>
      <c r="S315" s="10" t="str">
        <f>IF(AND($F315="W60",P315=""),MAX(S$2:S314)+1,"")</f>
        <v/>
      </c>
      <c r="T315" s="10" t="str">
        <f>IF(AND($F315="W70",P315=""),MAX(T$2:T314)+1,"")</f>
        <v/>
      </c>
      <c r="U315" s="10" t="str">
        <f>IF($F315="M15",MAX(U$2:U314)+1,"")</f>
        <v/>
      </c>
      <c r="V315" s="10" t="str">
        <f>IF($F315="W15",MAX(V$2:V314)+1,"")</f>
        <v/>
      </c>
      <c r="X315" s="11" t="str">
        <f>IF(ISBLANK(B315),"",VLOOKUP(B315,Register!$A$1:$G$351,6,FALSE))</f>
        <v>F</v>
      </c>
    </row>
    <row r="316" spans="1:24" ht="12">
      <c r="A316" s="3">
        <f t="shared" ref="A316:A326" si="6">IF(B316="","",A315+1)</f>
        <v>315</v>
      </c>
      <c r="B316" s="3">
        <v>261</v>
      </c>
      <c r="C316" s="4" t="s">
        <v>570</v>
      </c>
      <c r="D316" s="3" t="str">
        <f>IF(B316="","",VLOOKUP(B316,Register!$A$1:$G$351,2,FALSE)&amp;" "&amp;VLOOKUP(B316,Register!$A$1:$G$351,3,FALSE))</f>
        <v>Beverley Tune</v>
      </c>
      <c r="E316" s="3" t="str">
        <f>IF(ISBLANK(B316),"",VLOOKUP(B316,Register!$A$1:$G$351,4,FALSE))</f>
        <v>Unattached</v>
      </c>
      <c r="F316" s="5" t="str">
        <f>IF(ISBLANK(B316),"",VLOOKUP(B316,Register!$A$1:$G$351,5,FALSE))</f>
        <v>W50</v>
      </c>
      <c r="G316" s="3">
        <f>IF($F316&lt;&gt;"",COUNTIF($F$2:$F316,$F316),"")</f>
        <v>40</v>
      </c>
      <c r="H316" s="3">
        <f>IF(X316="","",COUNTIF($X$1:$X316,X316))</f>
        <v>190</v>
      </c>
      <c r="I316" s="3" t="str">
        <f>IF(AND(E316&lt;&gt;"Unattached",E316&lt;&gt;""),COUNTIF($E$1:$E316,$E316),"")</f>
        <v/>
      </c>
      <c r="K316" s="10" t="str">
        <f>IF(AND(X316="M",H316&lt;4,NOT(F316="M15")),MAX(K$2:K315)+1,IF($F316="MS",MAX(K$2:K315)+1,""))</f>
        <v/>
      </c>
      <c r="L316" s="10" t="str">
        <f>IF(AND($F316="M40",K316=""),MAX(L$2:L315)+1,"")</f>
        <v/>
      </c>
      <c r="M316" s="10" t="str">
        <f>IF(AND($F316="M50",K316=""),MAX(M$2:M315)+1,"")</f>
        <v/>
      </c>
      <c r="N316" s="10" t="str">
        <f>IF(AND($F316="M60",K316=""),MAX(N$2:N315)+1,"")</f>
        <v/>
      </c>
      <c r="O316" s="10" t="str">
        <f>IF(AND($F316="M70",K316=""),MAX(O$2:O315)+1,"")</f>
        <v/>
      </c>
      <c r="P316" s="10" t="str">
        <f>IF(AND(X316="F",H316&lt;4,NOT(F316="W15")),MAX(P$2:P315)+1,IF($F316="WS",MAX(P$2:P315)+1,""))</f>
        <v/>
      </c>
      <c r="Q316" s="10" t="str">
        <f>IF(AND($F316="W40",P316=""),MAX(Q$2:Q315)+1,"")</f>
        <v/>
      </c>
      <c r="R316" s="10">
        <f>IF(AND($F316="W50",P316=""),MAX(R$2:R315)+1,"")</f>
        <v>40</v>
      </c>
      <c r="S316" s="10" t="str">
        <f>IF(AND($F316="W60",P316=""),MAX(S$2:S315)+1,"")</f>
        <v/>
      </c>
      <c r="T316" s="10" t="str">
        <f>IF(AND($F316="W70",P316=""),MAX(T$2:T315)+1,"")</f>
        <v/>
      </c>
      <c r="U316" s="10" t="str">
        <f>IF($F316="M15",MAX(U$2:U315)+1,"")</f>
        <v/>
      </c>
      <c r="V316" s="10" t="str">
        <f>IF($F316="W15",MAX(V$2:V315)+1,"")</f>
        <v/>
      </c>
      <c r="X316" s="11" t="str">
        <f>IF(ISBLANK(B316),"",VLOOKUP(B316,Register!$A$1:$G$351,6,FALSE))</f>
        <v>F</v>
      </c>
    </row>
    <row r="317" spans="1:24" ht="12">
      <c r="A317" s="3">
        <f t="shared" si="6"/>
        <v>316</v>
      </c>
      <c r="B317" s="3">
        <v>141</v>
      </c>
      <c r="C317" s="4" t="s">
        <v>570</v>
      </c>
      <c r="D317" s="3" t="str">
        <f>IF(B317="","",VLOOKUP(B317,Register!$A$1:$G$351,2,FALSE)&amp;" "&amp;VLOOKUP(B317,Register!$A$1:$G$351,3,FALSE))</f>
        <v>Meranda Winter</v>
      </c>
      <c r="E317" s="3" t="str">
        <f>IF(ISBLANK(B317),"",VLOOKUP(B317,Register!$A$1:$G$351,4,FALSE))</f>
        <v>Unattached</v>
      </c>
      <c r="F317" s="5" t="str">
        <f>IF(ISBLANK(B317),"",VLOOKUP(B317,Register!$A$1:$G$351,5,FALSE))</f>
        <v>W40</v>
      </c>
      <c r="G317" s="3">
        <f>IF($F317&lt;&gt;"",COUNTIF($F$2:$F317,$F317),"")</f>
        <v>52</v>
      </c>
      <c r="H317" s="3">
        <f>IF(X317="","",COUNTIF($X$1:$X317,X317))</f>
        <v>191</v>
      </c>
      <c r="I317" s="3" t="str">
        <f>IF(AND(E317&lt;&gt;"Unattached",E317&lt;&gt;""),COUNTIF($E$1:$E317,$E317),"")</f>
        <v/>
      </c>
      <c r="K317" s="10" t="str">
        <f>IF(AND(X317="M",H317&lt;4,NOT(F317="M15")),MAX(K$2:K316)+1,IF($F317="MS",MAX(K$2:K316)+1,""))</f>
        <v/>
      </c>
      <c r="L317" s="10" t="str">
        <f>IF(AND($F317="M40",K317=""),MAX(L$2:L316)+1,"")</f>
        <v/>
      </c>
      <c r="M317" s="10" t="str">
        <f>IF(AND($F317="M50",K317=""),MAX(M$2:M316)+1,"")</f>
        <v/>
      </c>
      <c r="N317" s="10" t="str">
        <f>IF(AND($F317="M60",K317=""),MAX(N$2:N316)+1,"")</f>
        <v/>
      </c>
      <c r="O317" s="10" t="str">
        <f>IF(AND($F317="M70",K317=""),MAX(O$2:O316)+1,"")</f>
        <v/>
      </c>
      <c r="P317" s="10" t="str">
        <f>IF(AND(X317="F",H317&lt;4,NOT(F317="W15")),MAX(P$2:P316)+1,IF($F317="WS",MAX(P$2:P316)+1,""))</f>
        <v/>
      </c>
      <c r="Q317" s="10">
        <f>IF(AND($F317="W40",P317=""),MAX(Q$2:Q316)+1,"")</f>
        <v>52</v>
      </c>
      <c r="R317" s="10" t="str">
        <f>IF(AND($F317="W50",P317=""),MAX(R$2:R316)+1,"")</f>
        <v/>
      </c>
      <c r="S317" s="10" t="str">
        <f>IF(AND($F317="W60",P317=""),MAX(S$2:S316)+1,"")</f>
        <v/>
      </c>
      <c r="T317" s="10" t="str">
        <f>IF(AND($F317="W70",P317=""),MAX(T$2:T316)+1,"")</f>
        <v/>
      </c>
      <c r="U317" s="10" t="str">
        <f>IF($F317="M15",MAX(U$2:U316)+1,"")</f>
        <v/>
      </c>
      <c r="V317" s="10" t="str">
        <f>IF($F317="W15",MAX(V$2:V316)+1,"")</f>
        <v/>
      </c>
      <c r="X317" s="11" t="str">
        <f>IF(ISBLANK(B317),"",VLOOKUP(B317,Register!$A$1:$G$351,6,FALSE))</f>
        <v>F</v>
      </c>
    </row>
    <row r="318" spans="1:24" ht="12">
      <c r="A318" s="3">
        <f t="shared" si="6"/>
        <v>317</v>
      </c>
      <c r="B318" s="3">
        <v>300</v>
      </c>
      <c r="C318" s="4" t="s">
        <v>571</v>
      </c>
      <c r="D318" s="3" t="str">
        <f>IF(B318="","",VLOOKUP(B318,Register!$A$1:$G$351,2,FALSE)&amp;" "&amp;VLOOKUP(B318,Register!$A$1:$G$351,3,FALSE))</f>
        <v>Andrea Maynard</v>
      </c>
      <c r="E318" s="3" t="str">
        <f>IF(ISBLANK(B318),"",VLOOKUP(B318,Register!$A$1:$G$351,4,FALSE))</f>
        <v>Pompey Joggers</v>
      </c>
      <c r="F318" s="5" t="str">
        <f>IF(ISBLANK(B318),"",VLOOKUP(B318,Register!$A$1:$G$351,5,FALSE))</f>
        <v>W60</v>
      </c>
      <c r="G318" s="3">
        <f>IF($F318&lt;&gt;"",COUNTIF($F$2:$F318,$F318),"")</f>
        <v>14</v>
      </c>
      <c r="H318" s="3">
        <f>IF(X318="","",COUNTIF($X$1:$X318,X318))</f>
        <v>192</v>
      </c>
      <c r="I318" s="3">
        <f>IF(AND(E318&lt;&gt;"Unattached",E318&lt;&gt;""),COUNTIF($E$1:$E318,$E318),"")</f>
        <v>20</v>
      </c>
      <c r="K318" s="10" t="str">
        <f>IF(AND(X318="M",H318&lt;4,NOT(F318="M15")),MAX(K$2:K317)+1,IF($F318="MS",MAX(K$2:K317)+1,""))</f>
        <v/>
      </c>
      <c r="L318" s="10" t="str">
        <f>IF(AND($F318="M40",K318=""),MAX(L$2:L317)+1,"")</f>
        <v/>
      </c>
      <c r="M318" s="10" t="str">
        <f>IF(AND($F318="M50",K318=""),MAX(M$2:M317)+1,"")</f>
        <v/>
      </c>
      <c r="N318" s="10" t="str">
        <f>IF(AND($F318="M60",K318=""),MAX(N$2:N317)+1,"")</f>
        <v/>
      </c>
      <c r="O318" s="10" t="str">
        <f>IF(AND($F318="M70",K318=""),MAX(O$2:O317)+1,"")</f>
        <v/>
      </c>
      <c r="P318" s="10" t="str">
        <f>IF(AND(X318="F",H318&lt;4,NOT(F318="W15")),MAX(P$2:P317)+1,IF($F318="WS",MAX(P$2:P317)+1,""))</f>
        <v/>
      </c>
      <c r="Q318" s="10" t="str">
        <f>IF(AND($F318="W40",P318=""),MAX(Q$2:Q317)+1,"")</f>
        <v/>
      </c>
      <c r="R318" s="10" t="str">
        <f>IF(AND($F318="W50",P318=""),MAX(R$2:R317)+1,"")</f>
        <v/>
      </c>
      <c r="S318" s="10">
        <f>IF(AND($F318="W60",P318=""),MAX(S$2:S317)+1,"")</f>
        <v>14</v>
      </c>
      <c r="T318" s="10" t="str">
        <f>IF(AND($F318="W70",P318=""),MAX(T$2:T317)+1,"")</f>
        <v/>
      </c>
      <c r="U318" s="10" t="str">
        <f>IF($F318="M15",MAX(U$2:U317)+1,"")</f>
        <v/>
      </c>
      <c r="V318" s="10" t="str">
        <f>IF($F318="W15",MAX(V$2:V317)+1,"")</f>
        <v/>
      </c>
      <c r="X318" s="11" t="str">
        <f>IF(ISBLANK(B318),"",VLOOKUP(B318,Register!$A$1:$G$351,6,FALSE))</f>
        <v>F</v>
      </c>
    </row>
    <row r="319" spans="1:24" ht="12">
      <c r="A319" s="3">
        <f t="shared" si="6"/>
        <v>318</v>
      </c>
      <c r="B319" s="3">
        <v>102</v>
      </c>
      <c r="C319" s="4" t="s">
        <v>572</v>
      </c>
      <c r="D319" s="3" t="str">
        <f>IF(B319="","",VLOOKUP(B319,Register!$A$1:$G$351,2,FALSE)&amp;" "&amp;VLOOKUP(B319,Register!$A$1:$G$351,3,FALSE))</f>
        <v>Tracy Long</v>
      </c>
      <c r="E319" s="3" t="str">
        <f>IF(ISBLANK(B319),"",VLOOKUP(B319,Register!$A$1:$G$351,4,FALSE))</f>
        <v>Victory AC</v>
      </c>
      <c r="F319" s="5" t="str">
        <f>IF(ISBLANK(B319),"",VLOOKUP(B319,Register!$A$1:$G$351,5,FALSE))</f>
        <v>W50</v>
      </c>
      <c r="G319" s="3">
        <f>IF($F319&lt;&gt;"",COUNTIF($F$2:$F319,$F319),"")</f>
        <v>41</v>
      </c>
      <c r="H319" s="3">
        <f>IF(X319="","",COUNTIF($X$1:$X319,X319))</f>
        <v>193</v>
      </c>
      <c r="I319" s="3">
        <f>IF(AND(E319&lt;&gt;"Unattached",E319&lt;&gt;""),COUNTIF($E$1:$E319,$E319),"")</f>
        <v>42</v>
      </c>
      <c r="K319" s="10" t="str">
        <f>IF(AND(X319="M",H319&lt;4,NOT(F319="M15")),MAX(K$2:K318)+1,IF($F319="MS",MAX(K$2:K318)+1,""))</f>
        <v/>
      </c>
      <c r="L319" s="10" t="str">
        <f>IF(AND($F319="M40",K319=""),MAX(L$2:L318)+1,"")</f>
        <v/>
      </c>
      <c r="M319" s="10" t="str">
        <f>IF(AND($F319="M50",K319=""),MAX(M$2:M318)+1,"")</f>
        <v/>
      </c>
      <c r="N319" s="10" t="str">
        <f>IF(AND($F319="M60",K319=""),MAX(N$2:N318)+1,"")</f>
        <v/>
      </c>
      <c r="O319" s="10" t="str">
        <f>IF(AND($F319="M70",K319=""),MAX(O$2:O318)+1,"")</f>
        <v/>
      </c>
      <c r="P319" s="10" t="str">
        <f>IF(AND(X319="F",H319&lt;4,NOT(F319="W15")),MAX(P$2:P318)+1,IF($F319="WS",MAX(P$2:P318)+1,""))</f>
        <v/>
      </c>
      <c r="Q319" s="10" t="str">
        <f>IF(AND($F319="W40",P319=""),MAX(Q$2:Q318)+1,"")</f>
        <v/>
      </c>
      <c r="R319" s="10">
        <f>IF(AND($F319="W50",P319=""),MAX(R$2:R318)+1,"")</f>
        <v>41</v>
      </c>
      <c r="S319" s="10" t="str">
        <f>IF(AND($F319="W60",P319=""),MAX(S$2:S318)+1,"")</f>
        <v/>
      </c>
      <c r="T319" s="10" t="str">
        <f>IF(AND($F319="W70",P319=""),MAX(T$2:T318)+1,"")</f>
        <v/>
      </c>
      <c r="U319" s="10" t="str">
        <f>IF($F319="M15",MAX(U$2:U318)+1,"")</f>
        <v/>
      </c>
      <c r="V319" s="10" t="str">
        <f>IF($F319="W15",MAX(V$2:V318)+1,"")</f>
        <v/>
      </c>
      <c r="X319" s="11" t="str">
        <f>IF(ISBLANK(B319),"",VLOOKUP(B319,Register!$A$1:$G$351,6,FALSE))</f>
        <v>F</v>
      </c>
    </row>
    <row r="320" spans="1:24" ht="12">
      <c r="A320" s="3">
        <f t="shared" si="6"/>
        <v>319</v>
      </c>
      <c r="B320" s="3">
        <v>92</v>
      </c>
      <c r="C320" s="4" t="s">
        <v>572</v>
      </c>
      <c r="D320" s="3" t="str">
        <f>IF(B320="","",VLOOKUP(B320,Register!$A$1:$G$351,2,FALSE)&amp;" "&amp;VLOOKUP(B320,Register!$A$1:$G$351,3,FALSE))</f>
        <v>Nicola Mulry</v>
      </c>
      <c r="E320" s="3" t="str">
        <f>IF(ISBLANK(B320),"",VLOOKUP(B320,Register!$A$1:$G$351,4,FALSE))</f>
        <v>Victory AC</v>
      </c>
      <c r="F320" s="5" t="str">
        <f>IF(ISBLANK(B320),"",VLOOKUP(B320,Register!$A$1:$G$351,5,FALSE))</f>
        <v>W40</v>
      </c>
      <c r="G320" s="3">
        <f>IF($F320&lt;&gt;"",COUNTIF($F$2:$F320,$F320),"")</f>
        <v>53</v>
      </c>
      <c r="H320" s="3">
        <f>IF(X320="","",COUNTIF($X$1:$X320,X320))</f>
        <v>194</v>
      </c>
      <c r="I320" s="3">
        <f>IF(AND(E320&lt;&gt;"Unattached",E320&lt;&gt;""),COUNTIF($E$1:$E320,$E320),"")</f>
        <v>43</v>
      </c>
      <c r="K320" s="10" t="str">
        <f>IF(AND(X320="M",H320&lt;4,NOT(F320="M15")),MAX(K$2:K319)+1,IF($F320="MS",MAX(K$2:K319)+1,""))</f>
        <v/>
      </c>
      <c r="L320" s="10" t="str">
        <f>IF(AND($F320="M40",K320=""),MAX(L$2:L319)+1,"")</f>
        <v/>
      </c>
      <c r="M320" s="10" t="str">
        <f>IF(AND($F320="M50",K320=""),MAX(M$2:M319)+1,"")</f>
        <v/>
      </c>
      <c r="N320" s="10" t="str">
        <f>IF(AND($F320="M60",K320=""),MAX(N$2:N319)+1,"")</f>
        <v/>
      </c>
      <c r="O320" s="10" t="str">
        <f>IF(AND($F320="M70",K320=""),MAX(O$2:O319)+1,"")</f>
        <v/>
      </c>
      <c r="P320" s="10" t="str">
        <f>IF(AND(X320="F",H320&lt;4,NOT(F320="W15")),MAX(P$2:P319)+1,IF($F320="WS",MAX(P$2:P319)+1,""))</f>
        <v/>
      </c>
      <c r="Q320" s="10">
        <f>IF(AND($F320="W40",P320=""),MAX(Q$2:Q319)+1,"")</f>
        <v>53</v>
      </c>
      <c r="R320" s="10" t="str">
        <f>IF(AND($F320="W50",P320=""),MAX(R$2:R319)+1,"")</f>
        <v/>
      </c>
      <c r="S320" s="10" t="str">
        <f>IF(AND($F320="W60",P320=""),MAX(S$2:S319)+1,"")</f>
        <v/>
      </c>
      <c r="T320" s="10" t="str">
        <f>IF(AND($F320="W70",P320=""),MAX(T$2:T319)+1,"")</f>
        <v/>
      </c>
      <c r="U320" s="10" t="str">
        <f>IF($F320="M15",MAX(U$2:U319)+1,"")</f>
        <v/>
      </c>
      <c r="V320" s="10" t="str">
        <f>IF($F320="W15",MAX(V$2:V319)+1,"")</f>
        <v/>
      </c>
      <c r="X320" s="11" t="str">
        <f>IF(ISBLANK(B320),"",VLOOKUP(B320,Register!$A$1:$G$351,6,FALSE))</f>
        <v>F</v>
      </c>
    </row>
    <row r="321" spans="1:24" ht="12">
      <c r="A321" s="3">
        <f t="shared" si="6"/>
        <v>320</v>
      </c>
      <c r="B321" s="3">
        <v>326</v>
      </c>
      <c r="C321" s="4" t="s">
        <v>573</v>
      </c>
      <c r="D321" s="3" t="str">
        <f>IF(B321="","",VLOOKUP(B321,Register!$A$1:$G$351,2,FALSE)&amp;" "&amp;VLOOKUP(B321,Register!$A$1:$G$351,3,FALSE))</f>
        <v>Shazza Thomas</v>
      </c>
      <c r="E321" s="3" t="str">
        <f>IF(ISBLANK(B321),"",VLOOKUP(B321,Register!$A$1:$G$351,4,FALSE))</f>
        <v>Unattached</v>
      </c>
      <c r="F321" s="5" t="str">
        <f>IF(ISBLANK(B321),"",VLOOKUP(B321,Register!$A$1:$G$351,5,FALSE))</f>
        <v>W40</v>
      </c>
      <c r="G321" s="3">
        <f>IF($F321&lt;&gt;"",COUNTIF($F$2:$F321,$F321),"")</f>
        <v>54</v>
      </c>
      <c r="H321" s="3">
        <f>IF(X321="","",COUNTIF($X$1:$X321,X321))</f>
        <v>195</v>
      </c>
      <c r="I321" s="3" t="str">
        <f>IF(AND(E321&lt;&gt;"Unattached",E321&lt;&gt;""),COUNTIF($E$1:$E321,$E321),"")</f>
        <v/>
      </c>
      <c r="K321" s="10" t="str">
        <f>IF(AND(X321="M",H321&lt;4,NOT(F321="M15")),MAX(K$2:K320)+1,IF($F321="MS",MAX(K$2:K320)+1,""))</f>
        <v/>
      </c>
      <c r="L321" s="10" t="str">
        <f>IF(AND($F321="M40",K321=""),MAX(L$2:L320)+1,"")</f>
        <v/>
      </c>
      <c r="M321" s="10" t="str">
        <f>IF(AND($F321="M50",K321=""),MAX(M$2:M320)+1,"")</f>
        <v/>
      </c>
      <c r="N321" s="10" t="str">
        <f>IF(AND($F321="M60",K321=""),MAX(N$2:N320)+1,"")</f>
        <v/>
      </c>
      <c r="O321" s="10" t="str">
        <f>IF(AND($F321="M70",K321=""),MAX(O$2:O320)+1,"")</f>
        <v/>
      </c>
      <c r="P321" s="10" t="str">
        <f>IF(AND(X321="F",H321&lt;4,NOT(F321="W15")),MAX(P$2:P320)+1,IF($F321="WS",MAX(P$2:P320)+1,""))</f>
        <v/>
      </c>
      <c r="Q321" s="10">
        <f>IF(AND($F321="W40",P321=""),MAX(Q$2:Q320)+1,"")</f>
        <v>54</v>
      </c>
      <c r="R321" s="10" t="str">
        <f>IF(AND($F321="W50",P321=""),MAX(R$2:R320)+1,"")</f>
        <v/>
      </c>
      <c r="S321" s="10" t="str">
        <f>IF(AND($F321="W60",P321=""),MAX(S$2:S320)+1,"")</f>
        <v/>
      </c>
      <c r="T321" s="10" t="str">
        <f>IF(AND($F321="W70",P321=""),MAX(T$2:T320)+1,"")</f>
        <v/>
      </c>
      <c r="U321" s="10" t="str">
        <f>IF($F321="M15",MAX(U$2:U320)+1,"")</f>
        <v/>
      </c>
      <c r="V321" s="10" t="str">
        <f>IF($F321="W15",MAX(V$2:V320)+1,"")</f>
        <v/>
      </c>
      <c r="X321" s="11" t="str">
        <f>IF(ISBLANK(B321),"",VLOOKUP(B321,Register!$A$1:$G$351,6,FALSE))</f>
        <v>F</v>
      </c>
    </row>
    <row r="322" spans="1:24" ht="12">
      <c r="A322" s="3">
        <f t="shared" si="6"/>
        <v>321</v>
      </c>
      <c r="B322" s="3">
        <v>260</v>
      </c>
      <c r="C322" s="4" t="s">
        <v>574</v>
      </c>
      <c r="D322" s="3" t="str">
        <f>IF(B322="","",VLOOKUP(B322,Register!$A$1:$G$351,2,FALSE)&amp;" "&amp;VLOOKUP(B322,Register!$A$1:$G$351,3,FALSE))</f>
        <v>Peter Chittenden</v>
      </c>
      <c r="E322" s="3" t="str">
        <f>IF(ISBLANK(B322),"",VLOOKUP(B322,Register!$A$1:$G$351,4,FALSE))</f>
        <v>Tone Zone</v>
      </c>
      <c r="F322" s="5" t="str">
        <f>IF(ISBLANK(B322),"",VLOOKUP(B322,Register!$A$1:$G$351,5,FALSE))</f>
        <v>M70</v>
      </c>
      <c r="G322" s="3">
        <f>IF($F322&lt;&gt;"",COUNTIF($F$2:$F322,$F322),"")</f>
        <v>7</v>
      </c>
      <c r="H322" s="3">
        <f>IF(X322="","",COUNTIF($X$1:$X322,X322))</f>
        <v>126</v>
      </c>
      <c r="I322" s="3">
        <f>IF(AND(E322&lt;&gt;"Unattached",E322&lt;&gt;""),COUNTIF($E$1:$E322,$E322),"")</f>
        <v>12</v>
      </c>
      <c r="K322" s="10" t="str">
        <f>IF(AND(X322="M",H322&lt;4,NOT(F322="M15")),MAX(K$2:K321)+1,IF($F322="MS",MAX(K$2:K321)+1,""))</f>
        <v/>
      </c>
      <c r="L322" s="10" t="str">
        <f>IF(AND($F322="M40",K322=""),MAX(L$2:L321)+1,"")</f>
        <v/>
      </c>
      <c r="M322" s="10" t="str">
        <f>IF(AND($F322="M50",K322=""),MAX(M$2:M321)+1,"")</f>
        <v/>
      </c>
      <c r="N322" s="10" t="str">
        <f>IF(AND($F322="M60",K322=""),MAX(N$2:N321)+1,"")</f>
        <v/>
      </c>
      <c r="O322" s="10">
        <f>IF(AND($F322="M70",K322=""),MAX(O$2:O321)+1,"")</f>
        <v>7</v>
      </c>
      <c r="P322" s="10" t="str">
        <f>IF(AND(X322="F",H322&lt;4,NOT(F322="W15")),MAX(P$2:P321)+1,IF($F322="WS",MAX(P$2:P321)+1,""))</f>
        <v/>
      </c>
      <c r="Q322" s="10" t="str">
        <f>IF(AND($F322="W40",P322=""),MAX(Q$2:Q321)+1,"")</f>
        <v/>
      </c>
      <c r="R322" s="10" t="str">
        <f>IF(AND($F322="W50",P322=""),MAX(R$2:R321)+1,"")</f>
        <v/>
      </c>
      <c r="S322" s="10" t="str">
        <f>IF(AND($F322="W60",P322=""),MAX(S$2:S321)+1,"")</f>
        <v/>
      </c>
      <c r="T322" s="10" t="str">
        <f>IF(AND($F322="W70",P322=""),MAX(T$2:T321)+1,"")</f>
        <v/>
      </c>
      <c r="U322" s="10" t="str">
        <f>IF($F322="M15",MAX(U$2:U321)+1,"")</f>
        <v/>
      </c>
      <c r="V322" s="10" t="str">
        <f>IF($F322="W15",MAX(V$2:V321)+1,"")</f>
        <v/>
      </c>
      <c r="X322" s="11" t="str">
        <f>IF(ISBLANK(B322),"",VLOOKUP(B322,Register!$A$1:$G$351,6,FALSE))</f>
        <v>M</v>
      </c>
    </row>
    <row r="323" spans="1:24" ht="12">
      <c r="A323" s="3"/>
      <c r="B323" s="3"/>
      <c r="C323" s="27"/>
      <c r="D323" s="3"/>
      <c r="E323" s="3"/>
      <c r="F323" s="5"/>
      <c r="G323" s="3"/>
      <c r="H323" s="3"/>
      <c r="I323" s="3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</row>
    <row r="324" spans="1:24" ht="12">
      <c r="A324" s="3" t="str">
        <f t="shared" si="6"/>
        <v/>
      </c>
      <c r="B324" s="3"/>
      <c r="C324" s="27"/>
      <c r="D324" s="3" t="str">
        <f>IF(B324="","",VLOOKUP(B324,Register!$A$1:$G$351,2,FALSE)&amp;" "&amp;VLOOKUP(B324,Register!$A$1:$G$351,3,FALSE))</f>
        <v/>
      </c>
      <c r="E324" s="3" t="str">
        <f>IF(ISBLANK(B324),"",VLOOKUP(B324,Register!$A$1:$G$351,4,FALSE))</f>
        <v/>
      </c>
      <c r="F324" s="5" t="str">
        <f>IF(ISBLANK(B324),"",VLOOKUP(B324,Register!$A$1:$G$351,5,FALSE))</f>
        <v/>
      </c>
      <c r="G324" s="3" t="str">
        <f>IF($F324&lt;&gt;"",COUNTIF($F$2:$F324,$F324),"")</f>
        <v/>
      </c>
      <c r="H324" s="3" t="str">
        <f>IF(X324="","",COUNTIF($X$1:$X324,X324))</f>
        <v/>
      </c>
      <c r="I324" s="3" t="str">
        <f>IF(AND(E324&lt;&gt;"Unattached",E324&lt;&gt;""),COUNTIF($E$1:$E324,$E324),"")</f>
        <v/>
      </c>
      <c r="K324" s="10" t="str">
        <f>IF(AND(X324="M",H324&lt;4,NOT(F324="M15")),MAX(K$2:K323)+1,IF($F324="MS",MAX(K$2:K323)+1,""))</f>
        <v/>
      </c>
      <c r="L324" s="10" t="str">
        <f>IF(AND($F324="M40",K324=""),MAX(L$2:L323)+1,"")</f>
        <v/>
      </c>
      <c r="M324" s="10" t="str">
        <f>IF(AND($F324="M50",K324=""),MAX(M$2:M323)+1,"")</f>
        <v/>
      </c>
      <c r="N324" s="10" t="str">
        <f>IF(AND($F324="M60",K324=""),MAX(N$2:N323)+1,"")</f>
        <v/>
      </c>
      <c r="O324" s="10" t="str">
        <f>IF(AND($F324="M70",K324=""),MAX(O$2:O323)+1,"")</f>
        <v/>
      </c>
      <c r="P324" s="10" t="str">
        <f>IF(AND(X324="F",H324&lt;4,NOT(F324="W15")),MAX(P$2:P323)+1,IF($F324="WS",MAX(P$2:P323)+1,""))</f>
        <v/>
      </c>
      <c r="Q324" s="10" t="str">
        <f>IF(AND($F324="W40",P324=""),MAX(Q$2:Q323)+1,"")</f>
        <v/>
      </c>
      <c r="R324" s="10" t="str">
        <f>IF(AND($F324="W50",P324=""),MAX(R$2:R323)+1,"")</f>
        <v/>
      </c>
      <c r="S324" s="10" t="str">
        <f>IF(AND($F324="W60",P324=""),MAX(S$2:S323)+1,"")</f>
        <v/>
      </c>
      <c r="T324" s="10" t="str">
        <f>IF(AND($F324="W70",P324=""),MAX(T$2:T323)+1,"")</f>
        <v/>
      </c>
      <c r="U324" s="10" t="str">
        <f>IF($F324="M15",MAX(U$2:U323)+1,"")</f>
        <v/>
      </c>
      <c r="V324" s="10" t="str">
        <f>IF($F324="W15",MAX(V$2:V323)+1,"")</f>
        <v/>
      </c>
      <c r="X324" s="11" t="str">
        <f>IF(ISBLANK(B324),"",VLOOKUP(B324,Register!$A$1:$G$351,6,FALSE))</f>
        <v/>
      </c>
    </row>
    <row r="325" spans="1:24" ht="12">
      <c r="A325" s="3" t="str">
        <f t="shared" si="6"/>
        <v/>
      </c>
      <c r="B325" s="3"/>
      <c r="C325" s="27"/>
      <c r="D325" s="3" t="str">
        <f>IF(B325="","",VLOOKUP(B325,Register!$A$1:$G$351,2,FALSE)&amp;" "&amp;VLOOKUP(B325,Register!$A$1:$G$351,3,FALSE))</f>
        <v/>
      </c>
      <c r="E325" s="3" t="str">
        <f>IF(ISBLANK(B325),"",VLOOKUP(B325,Register!$A$1:$G$351,4,FALSE))</f>
        <v/>
      </c>
      <c r="F325" s="5" t="str">
        <f>IF(ISBLANK(B325),"",VLOOKUP(B325,Register!$A$1:$G$351,5,FALSE))</f>
        <v/>
      </c>
      <c r="G325" s="3" t="str">
        <f>IF($F325&lt;&gt;"",COUNTIF($F$2:$F325,$F325),"")</f>
        <v/>
      </c>
      <c r="H325" s="3" t="str">
        <f>IF(X325="","",COUNTIF($X$1:$X325,X325))</f>
        <v/>
      </c>
      <c r="I325" s="3" t="str">
        <f>IF(AND(E325&lt;&gt;"Unattached",E325&lt;&gt;""),COUNTIF($E$1:$E325,$E325),"")</f>
        <v/>
      </c>
      <c r="K325" s="10" t="str">
        <f>IF(AND(X325="M",H325&lt;4,NOT(F325="M15")),MAX(K$2:K324)+1,IF($F325="MS",MAX(K$2:K324)+1,""))</f>
        <v/>
      </c>
      <c r="L325" s="10" t="str">
        <f>IF(AND($F325="M40",K325=""),MAX(L$2:L324)+1,"")</f>
        <v/>
      </c>
      <c r="M325" s="10" t="str">
        <f>IF(AND($F325="M50",K325=""),MAX(M$2:M324)+1,"")</f>
        <v/>
      </c>
      <c r="N325" s="10" t="str">
        <f>IF(AND($F325="M60",K325=""),MAX(N$2:N324)+1,"")</f>
        <v/>
      </c>
      <c r="O325" s="10" t="str">
        <f>IF(AND($F325="M70",K325=""),MAX(O$2:O324)+1,"")</f>
        <v/>
      </c>
      <c r="P325" s="10" t="str">
        <f>IF(AND(X325="F",H325&lt;4,NOT(F325="W15")),MAX(P$2:P324)+1,IF($F325="WS",MAX(P$2:P324)+1,""))</f>
        <v/>
      </c>
      <c r="Q325" s="10" t="str">
        <f>IF(AND($F325="W40",P325=""),MAX(Q$2:Q324)+1,"")</f>
        <v/>
      </c>
      <c r="R325" s="10" t="str">
        <f>IF(AND($F325="W50",P325=""),MAX(R$2:R324)+1,"")</f>
        <v/>
      </c>
      <c r="S325" s="10" t="str">
        <f>IF(AND($F325="W60",P325=""),MAX(S$2:S324)+1,"")</f>
        <v/>
      </c>
      <c r="T325" s="10" t="str">
        <f>IF(AND($F325="W70",P325=""),MAX(T$2:T324)+1,"")</f>
        <v/>
      </c>
      <c r="U325" s="10" t="str">
        <f>IF($F325="M15",MAX(U$2:U324)+1,"")</f>
        <v/>
      </c>
      <c r="V325" s="10" t="str">
        <f>IF($F325="W15",MAX(V$2:V324)+1,"")</f>
        <v/>
      </c>
      <c r="X325" s="11" t="str">
        <f>IF(ISBLANK(B325),"",VLOOKUP(B325,Register!$A$1:$G$351,6,FALSE))</f>
        <v/>
      </c>
    </row>
    <row r="326" spans="1:24" ht="12">
      <c r="A326" s="3" t="str">
        <f t="shared" si="6"/>
        <v/>
      </c>
      <c r="B326" s="3"/>
      <c r="C326" s="27"/>
      <c r="D326" s="3" t="str">
        <f>IF(B326="","",VLOOKUP(B326,Register!$A$1:$G$351,2,FALSE)&amp;" "&amp;VLOOKUP(B326,Register!$A$1:$G$351,3,FALSE))</f>
        <v/>
      </c>
      <c r="E326" s="3" t="str">
        <f>IF(ISBLANK(B326),"",VLOOKUP(B326,Register!$A$1:$G$351,4,FALSE))</f>
        <v/>
      </c>
      <c r="F326" s="5" t="str">
        <f>IF(ISBLANK(B326),"",VLOOKUP(B326,Register!$A$1:$G$351,5,FALSE))</f>
        <v/>
      </c>
      <c r="G326" s="3" t="str">
        <f>IF($F326&lt;&gt;"",COUNTIF($F$2:$F326,$F326),"")</f>
        <v/>
      </c>
      <c r="H326" s="3" t="str">
        <f>IF(X326="","",COUNTIF($X$1:$X326,X326))</f>
        <v/>
      </c>
      <c r="I326" s="3" t="str">
        <f>IF(AND(E326&lt;&gt;"Unattached",E326&lt;&gt;""),COUNTIF($E$1:$E326,$E326),"")</f>
        <v/>
      </c>
      <c r="K326" s="10" t="str">
        <f>IF(AND(X326="M",H326&lt;4,NOT(F326="M15")),MAX(K$2:K325)+1,IF($F326="MS",MAX(K$2:K325)+1,""))</f>
        <v/>
      </c>
      <c r="L326" s="10" t="str">
        <f>IF(AND($F326="M40",K326=""),MAX(L$2:L325)+1,"")</f>
        <v/>
      </c>
      <c r="M326" s="10" t="str">
        <f>IF(AND($F326="M50",K326=""),MAX(M$2:M325)+1,"")</f>
        <v/>
      </c>
      <c r="N326" s="10" t="str">
        <f>IF(AND($F326="M60",K326=""),MAX(N$2:N325)+1,"")</f>
        <v/>
      </c>
      <c r="O326" s="10" t="str">
        <f>IF(AND($F326="M70",K326=""),MAX(O$2:O325)+1,"")</f>
        <v/>
      </c>
      <c r="P326" s="10" t="str">
        <f>IF(AND(X326="F",H326&lt;4,NOT(F326="W15")),MAX(P$2:P325)+1,IF($F326="WS",MAX(P$2:P325)+1,""))</f>
        <v/>
      </c>
      <c r="Q326" s="10" t="str">
        <f>IF(AND($F326="W40",P326=""),MAX(Q$2:Q325)+1,"")</f>
        <v/>
      </c>
      <c r="R326" s="10" t="str">
        <f>IF(AND($F326="W50",P326=""),MAX(R$2:R325)+1,"")</f>
        <v/>
      </c>
      <c r="S326" s="10" t="str">
        <f>IF(AND($F326="W60",P326=""),MAX(S$2:S325)+1,"")</f>
        <v/>
      </c>
      <c r="T326" s="10" t="str">
        <f>IF(AND($F326="W70",P326=""),MAX(T$2:T325)+1,"")</f>
        <v/>
      </c>
      <c r="U326" s="10" t="str">
        <f>IF($F326="M15",MAX(U$2:U325)+1,"")</f>
        <v/>
      </c>
      <c r="V326" s="10" t="str">
        <f>IF($F326="W15",MAX(V$2:V325)+1,"")</f>
        <v/>
      </c>
      <c r="X326" s="11" t="str">
        <f>IF(ISBLANK(B326),"",VLOOKUP(B326,Register!$A$1:$G$351,6,FALSE))</f>
        <v/>
      </c>
    </row>
    <row r="327" spans="1:24" ht="12">
      <c r="A327" s="3" t="str">
        <f t="shared" ref="A327:A351" si="7">IF(B327="","",A326+1)</f>
        <v/>
      </c>
      <c r="B327" s="3"/>
      <c r="C327" s="27"/>
      <c r="D327" s="3" t="str">
        <f>IF(B327="","",VLOOKUP(B327,Register!$A$1:$G$351,2,FALSE)&amp;" "&amp;VLOOKUP(B327,Register!$A$1:$G$351,3,FALSE))</f>
        <v/>
      </c>
      <c r="E327" s="3" t="str">
        <f>IF(ISBLANK(B327),"",VLOOKUP(B327,Register!$A$1:$G$351,4,FALSE))</f>
        <v/>
      </c>
      <c r="F327" s="5" t="str">
        <f>IF(ISBLANK(B327),"",VLOOKUP(B327,Register!$A$1:$G$351,5,FALSE))</f>
        <v/>
      </c>
      <c r="G327" s="3" t="str">
        <f>IF($F327&lt;&gt;"",COUNTIF($F$2:$F327,$F327),"")</f>
        <v/>
      </c>
      <c r="H327" s="3" t="str">
        <f>IF(X327="","",COUNTIF($X$1:$X327,X327))</f>
        <v/>
      </c>
      <c r="I327" s="3" t="str">
        <f>IF(AND(E327&lt;&gt;"Unattached",E327&lt;&gt;""),COUNTIF($E$1:$E327,$E327),"")</f>
        <v/>
      </c>
      <c r="K327" s="10" t="str">
        <f>IF(AND(X327="M",H327&lt;4,NOT(F327="M15")),MAX(K$2:K326)+1,IF($F327="MS",MAX(K$2:K326)+1,""))</f>
        <v/>
      </c>
      <c r="L327" s="10" t="str">
        <f>IF(AND($F327="M40",K327=""),MAX(L$2:L326)+1,"")</f>
        <v/>
      </c>
      <c r="M327" s="10" t="str">
        <f>IF(AND($F327="M50",K327=""),MAX(M$2:M326)+1,"")</f>
        <v/>
      </c>
      <c r="N327" s="10" t="str">
        <f>IF(AND($F327="M60",K327=""),MAX(N$2:N326)+1,"")</f>
        <v/>
      </c>
      <c r="O327" s="10" t="str">
        <f>IF(AND($F327="M70",K327=""),MAX(O$2:O326)+1,"")</f>
        <v/>
      </c>
      <c r="P327" s="10" t="str">
        <f>IF(AND(X327="F",H327&lt;4,NOT(F327="W15")),MAX(P$2:P326)+1,IF($F327="WS",MAX(P$2:P326)+1,""))</f>
        <v/>
      </c>
      <c r="Q327" s="10" t="str">
        <f>IF(AND($F327="W40",P327=""),MAX(Q$2:Q326)+1,"")</f>
        <v/>
      </c>
      <c r="R327" s="10" t="str">
        <f>IF(AND($F327="W50",P327=""),MAX(R$2:R326)+1,"")</f>
        <v/>
      </c>
      <c r="S327" s="10" t="str">
        <f>IF(AND($F327="W60",P327=""),MAX(S$2:S326)+1,"")</f>
        <v/>
      </c>
      <c r="T327" s="10" t="str">
        <f>IF(AND($F327="W70",P327=""),MAX(T$2:T326)+1,"")</f>
        <v/>
      </c>
      <c r="U327" s="10" t="str">
        <f>IF($F327="M15",MAX(U$2:U326)+1,"")</f>
        <v/>
      </c>
      <c r="V327" s="10" t="str">
        <f>IF($F327="W15",MAX(V$2:V326)+1,"")</f>
        <v/>
      </c>
      <c r="X327" s="11" t="str">
        <f>IF(ISBLANK(B327),"",VLOOKUP(B327,Register!$A$1:$G$351,6,FALSE))</f>
        <v/>
      </c>
    </row>
    <row r="328" spans="1:24" ht="12">
      <c r="A328" s="3" t="str">
        <f t="shared" si="7"/>
        <v/>
      </c>
      <c r="B328" s="3"/>
      <c r="C328" s="27"/>
      <c r="D328" s="3" t="str">
        <f>IF(B328="","",VLOOKUP(B328,Register!$A$1:$G$351,2,FALSE)&amp;" "&amp;VLOOKUP(B328,Register!$A$1:$G$351,3,FALSE))</f>
        <v/>
      </c>
      <c r="E328" s="3" t="str">
        <f>IF(ISBLANK(B328),"",VLOOKUP(B328,Register!$A$1:$G$351,4,FALSE))</f>
        <v/>
      </c>
      <c r="F328" s="5" t="str">
        <f>IF(ISBLANK(B328),"",VLOOKUP(B328,Register!$A$1:$G$351,5,FALSE))</f>
        <v/>
      </c>
      <c r="G328" s="3" t="str">
        <f>IF($F328&lt;&gt;"",COUNTIF($F$2:$F328,$F328),"")</f>
        <v/>
      </c>
      <c r="H328" s="3" t="str">
        <f>IF(X328="","",COUNTIF($X$1:$X328,X328))</f>
        <v/>
      </c>
      <c r="I328" s="3" t="str">
        <f>IF(AND(E328&lt;&gt;"Unattached",E328&lt;&gt;""),COUNTIF($E$1:$E328,$E328),"")</f>
        <v/>
      </c>
      <c r="K328" s="10" t="str">
        <f>IF(AND(X328="M",H328&lt;4,NOT(F328="M15")),MAX(K$2:K327)+1,IF($F328="MS",MAX(K$2:K327)+1,""))</f>
        <v/>
      </c>
      <c r="L328" s="10" t="str">
        <f>IF(AND($F328="M40",K328=""),MAX(L$2:L327)+1,"")</f>
        <v/>
      </c>
      <c r="M328" s="10" t="str">
        <f>IF(AND($F328="M50",K328=""),MAX(M$2:M327)+1,"")</f>
        <v/>
      </c>
      <c r="N328" s="10" t="str">
        <f>IF(AND($F328="M60",K328=""),MAX(N$2:N327)+1,"")</f>
        <v/>
      </c>
      <c r="O328" s="10" t="str">
        <f>IF(AND($F328="M70",K328=""),MAX(O$2:O327)+1,"")</f>
        <v/>
      </c>
      <c r="P328" s="10" t="str">
        <f>IF(AND(X328="F",H328&lt;4,NOT(F328="W15")),MAX(P$2:P327)+1,IF($F328="WS",MAX(P$2:P327)+1,""))</f>
        <v/>
      </c>
      <c r="Q328" s="10" t="str">
        <f>IF(AND($F328="W40",P328=""),MAX(Q$2:Q327)+1,"")</f>
        <v/>
      </c>
      <c r="R328" s="10" t="str">
        <f>IF(AND($F328="W50",P328=""),MAX(R$2:R327)+1,"")</f>
        <v/>
      </c>
      <c r="S328" s="10" t="str">
        <f>IF(AND($F328="W60",P328=""),MAX(S$2:S327)+1,"")</f>
        <v/>
      </c>
      <c r="T328" s="10" t="str">
        <f>IF(AND($F328="W70",P328=""),MAX(T$2:T327)+1,"")</f>
        <v/>
      </c>
      <c r="U328" s="10" t="str">
        <f>IF($F328="M15",MAX(U$2:U327)+1,"")</f>
        <v/>
      </c>
      <c r="V328" s="10" t="str">
        <f>IF($F328="W15",MAX(V$2:V327)+1,"")</f>
        <v/>
      </c>
      <c r="X328" s="11" t="str">
        <f>IF(ISBLANK(B328),"",VLOOKUP(B328,Register!$A$1:$G$351,6,FALSE))</f>
        <v/>
      </c>
    </row>
    <row r="329" spans="1:24" ht="12">
      <c r="A329" s="3" t="str">
        <f t="shared" si="7"/>
        <v/>
      </c>
      <c r="B329" s="3"/>
      <c r="C329" s="27"/>
      <c r="D329" s="3" t="str">
        <f>IF(B329="","",VLOOKUP(B329,Register!$A$1:$G$351,2,FALSE)&amp;" "&amp;VLOOKUP(B329,Register!$A$1:$G$351,3,FALSE))</f>
        <v/>
      </c>
      <c r="E329" s="3" t="str">
        <f>IF(ISBLANK(B329),"",VLOOKUP(B329,Register!$A$1:$G$351,4,FALSE))</f>
        <v/>
      </c>
      <c r="F329" s="5" t="str">
        <f>IF(ISBLANK(B329),"",VLOOKUP(B329,Register!$A$1:$G$351,5,FALSE))</f>
        <v/>
      </c>
      <c r="G329" s="3" t="str">
        <f>IF($F329&lt;&gt;"",COUNTIF($F$2:$F329,$F329),"")</f>
        <v/>
      </c>
      <c r="H329" s="3" t="str">
        <f>IF(X329="","",COUNTIF($X$1:$X329,X329))</f>
        <v/>
      </c>
      <c r="I329" s="3" t="str">
        <f>IF(AND(E329&lt;&gt;"Unattached",E329&lt;&gt;""),COUNTIF($E$1:$E329,$E329),"")</f>
        <v/>
      </c>
      <c r="K329" s="10" t="str">
        <f>IF(AND(X329="M",H329&lt;4,NOT(F329="M15")),MAX(K$2:K328)+1,IF($F329="MS",MAX(K$2:K328)+1,""))</f>
        <v/>
      </c>
      <c r="L329" s="10" t="str">
        <f>IF(AND($F329="M40",K329=""),MAX(L$2:L328)+1,"")</f>
        <v/>
      </c>
      <c r="M329" s="10" t="str">
        <f>IF(AND($F329="M50",K329=""),MAX(M$2:M328)+1,"")</f>
        <v/>
      </c>
      <c r="N329" s="10" t="str">
        <f>IF(AND($F329="M60",K329=""),MAX(N$2:N328)+1,"")</f>
        <v/>
      </c>
      <c r="O329" s="10" t="str">
        <f>IF(AND($F329="M70",K329=""),MAX(O$2:O328)+1,"")</f>
        <v/>
      </c>
      <c r="P329" s="10" t="str">
        <f>IF(AND(X329="F",H329&lt;4,NOT(F329="W15")),MAX(P$2:P328)+1,IF($F329="WS",MAX(P$2:P328)+1,""))</f>
        <v/>
      </c>
      <c r="Q329" s="10" t="str">
        <f>IF(AND($F329="W40",P329=""),MAX(Q$2:Q328)+1,"")</f>
        <v/>
      </c>
      <c r="R329" s="10" t="str">
        <f>IF(AND($F329="W50",P329=""),MAX(R$2:R328)+1,"")</f>
        <v/>
      </c>
      <c r="S329" s="10" t="str">
        <f>IF(AND($F329="W60",P329=""),MAX(S$2:S328)+1,"")</f>
        <v/>
      </c>
      <c r="T329" s="10" t="str">
        <f>IF(AND($F329="W70",P329=""),MAX(T$2:T328)+1,"")</f>
        <v/>
      </c>
      <c r="U329" s="10" t="str">
        <f>IF($F329="M15",MAX(U$2:U328)+1,"")</f>
        <v/>
      </c>
      <c r="V329" s="10" t="str">
        <f>IF($F329="W15",MAX(V$2:V328)+1,"")</f>
        <v/>
      </c>
      <c r="X329" s="11" t="str">
        <f>IF(ISBLANK(B329),"",VLOOKUP(B329,Register!$A$1:$G$351,6,FALSE))</f>
        <v/>
      </c>
    </row>
    <row r="330" spans="1:24" ht="12">
      <c r="A330" s="3" t="str">
        <f t="shared" si="7"/>
        <v/>
      </c>
      <c r="B330" s="3"/>
      <c r="C330" s="27"/>
      <c r="D330" s="3" t="str">
        <f>IF(B330="","",VLOOKUP(B330,Register!$A$1:$G$351,2,FALSE)&amp;" "&amp;VLOOKUP(B330,Register!$A$1:$G$351,3,FALSE))</f>
        <v/>
      </c>
      <c r="E330" s="3" t="str">
        <f>IF(ISBLANK(B330),"",VLOOKUP(B330,Register!$A$1:$G$351,4,FALSE))</f>
        <v/>
      </c>
      <c r="F330" s="5" t="str">
        <f>IF(ISBLANK(B330),"",VLOOKUP(B330,Register!$A$1:$G$351,5,FALSE))</f>
        <v/>
      </c>
      <c r="G330" s="3" t="str">
        <f>IF($F330&lt;&gt;"",COUNTIF($F$2:$F330,$F330),"")</f>
        <v/>
      </c>
      <c r="H330" s="3" t="str">
        <f>IF(X330="","",COUNTIF($X$1:$X330,X330))</f>
        <v/>
      </c>
      <c r="I330" s="3" t="str">
        <f>IF(AND(E330&lt;&gt;"Unattached",E330&lt;&gt;""),COUNTIF($E$1:$E330,$E330),"")</f>
        <v/>
      </c>
      <c r="K330" s="10" t="str">
        <f>IF(AND(X330="M",H330&lt;4,NOT(F330="M15")),MAX(K$2:K329)+1,IF($F330="MS",MAX(K$2:K329)+1,""))</f>
        <v/>
      </c>
      <c r="L330" s="10" t="str">
        <f>IF(AND($F330="M40",K330=""),MAX(L$2:L329)+1,"")</f>
        <v/>
      </c>
      <c r="M330" s="10" t="str">
        <f>IF(AND($F330="M50",K330=""),MAX(M$2:M329)+1,"")</f>
        <v/>
      </c>
      <c r="N330" s="10" t="str">
        <f>IF(AND($F330="M60",K330=""),MAX(N$2:N329)+1,"")</f>
        <v/>
      </c>
      <c r="O330" s="10" t="str">
        <f>IF(AND($F330="M70",K330=""),MAX(O$2:O329)+1,"")</f>
        <v/>
      </c>
      <c r="P330" s="10" t="str">
        <f>IF(AND(X330="F",H330&lt;4,NOT(F330="W15")),MAX(P$2:P329)+1,IF($F330="WS",MAX(P$2:P329)+1,""))</f>
        <v/>
      </c>
      <c r="Q330" s="10" t="str">
        <f>IF(AND($F330="W40",P330=""),MAX(Q$2:Q329)+1,"")</f>
        <v/>
      </c>
      <c r="R330" s="10" t="str">
        <f>IF(AND($F330="W50",P330=""),MAX(R$2:R329)+1,"")</f>
        <v/>
      </c>
      <c r="S330" s="10" t="str">
        <f>IF(AND($F330="W60",P330=""),MAX(S$2:S329)+1,"")</f>
        <v/>
      </c>
      <c r="T330" s="10" t="str">
        <f>IF(AND($F330="W70",P330=""),MAX(T$2:T329)+1,"")</f>
        <v/>
      </c>
      <c r="U330" s="10" t="str">
        <f>IF($F330="M15",MAX(U$2:U329)+1,"")</f>
        <v/>
      </c>
      <c r="V330" s="10" t="str">
        <f>IF($F330="W15",MAX(V$2:V329)+1,"")</f>
        <v/>
      </c>
      <c r="X330" s="11" t="str">
        <f>IF(ISBLANK(B330),"",VLOOKUP(B330,Register!$A$1:$G$351,6,FALSE))</f>
        <v/>
      </c>
    </row>
    <row r="331" spans="1:24" ht="12">
      <c r="A331" s="3" t="str">
        <f t="shared" si="7"/>
        <v/>
      </c>
      <c r="B331" s="3"/>
      <c r="C331" s="27"/>
      <c r="D331" s="3" t="str">
        <f>IF(B331="","",VLOOKUP(B331,Register!$A$1:$G$351,2,FALSE)&amp;" "&amp;VLOOKUP(B331,Register!$A$1:$G$351,3,FALSE))</f>
        <v/>
      </c>
      <c r="E331" s="3" t="str">
        <f>IF(ISBLANK(B331),"",VLOOKUP(B331,Register!$A$1:$G$351,4,FALSE))</f>
        <v/>
      </c>
      <c r="F331" s="5" t="str">
        <f>IF(ISBLANK(B331),"",VLOOKUP(B331,Register!$A$1:$G$351,5,FALSE))</f>
        <v/>
      </c>
      <c r="G331" s="3" t="str">
        <f>IF($F331&lt;&gt;"",COUNTIF($F$2:$F331,$F331),"")</f>
        <v/>
      </c>
      <c r="H331" s="3" t="str">
        <f>IF(X331="","",COUNTIF($X$1:$X331,X331))</f>
        <v/>
      </c>
      <c r="I331" s="3" t="str">
        <f>IF(AND(E331&lt;&gt;"Unattached",E331&lt;&gt;""),COUNTIF($E$1:$E331,$E331),"")</f>
        <v/>
      </c>
      <c r="K331" s="10" t="str">
        <f>IF(AND(X331="M",H331&lt;4,NOT(F331="M15")),MAX(K$2:K330)+1,IF($F331="MS",MAX(K$2:K330)+1,""))</f>
        <v/>
      </c>
      <c r="L331" s="10" t="str">
        <f>IF(AND($F331="M40",K331=""),MAX(L$2:L330)+1,"")</f>
        <v/>
      </c>
      <c r="M331" s="10" t="str">
        <f>IF(AND($F331="M50",K331=""),MAX(M$2:M330)+1,"")</f>
        <v/>
      </c>
      <c r="N331" s="10" t="str">
        <f>IF(AND($F331="M60",K331=""),MAX(N$2:N330)+1,"")</f>
        <v/>
      </c>
      <c r="O331" s="10" t="str">
        <f>IF(AND($F331="M70",K331=""),MAX(O$2:O330)+1,"")</f>
        <v/>
      </c>
      <c r="P331" s="10" t="str">
        <f>IF(AND(X331="F",H331&lt;4,NOT(F331="W15")),MAX(P$2:P330)+1,IF($F331="WS",MAX(P$2:P330)+1,""))</f>
        <v/>
      </c>
      <c r="Q331" s="10" t="str">
        <f>IF(AND($F331="W40",P331=""),MAX(Q$2:Q330)+1,"")</f>
        <v/>
      </c>
      <c r="R331" s="10" t="str">
        <f>IF(AND($F331="W50",P331=""),MAX(R$2:R330)+1,"")</f>
        <v/>
      </c>
      <c r="S331" s="10" t="str">
        <f>IF(AND($F331="W60",P331=""),MAX(S$2:S330)+1,"")</f>
        <v/>
      </c>
      <c r="T331" s="10" t="str">
        <f>IF(AND($F331="W70",P331=""),MAX(T$2:T330)+1,"")</f>
        <v/>
      </c>
      <c r="U331" s="10" t="str">
        <f>IF($F331="M15",MAX(U$2:U330)+1,"")</f>
        <v/>
      </c>
      <c r="V331" s="10" t="str">
        <f>IF($F331="W15",MAX(V$2:V330)+1,"")</f>
        <v/>
      </c>
      <c r="X331" s="11" t="str">
        <f>IF(ISBLANK(B331),"",VLOOKUP(B331,Register!$A$1:$G$351,6,FALSE))</f>
        <v/>
      </c>
    </row>
    <row r="332" spans="1:24" ht="12">
      <c r="A332" s="3" t="str">
        <f t="shared" si="7"/>
        <v/>
      </c>
      <c r="B332" s="3"/>
      <c r="C332" s="27"/>
      <c r="D332" s="3" t="str">
        <f>IF(B332="","",VLOOKUP(B332,Register!$A$1:$G$351,2,FALSE)&amp;" "&amp;VLOOKUP(B332,Register!$A$1:$G$351,3,FALSE))</f>
        <v/>
      </c>
      <c r="E332" s="3" t="str">
        <f>IF(ISBLANK(B332),"",VLOOKUP(B332,Register!$A$1:$G$351,4,FALSE))</f>
        <v/>
      </c>
      <c r="F332" s="5" t="str">
        <f>IF(ISBLANK(B332),"",VLOOKUP(B332,Register!$A$1:$G$351,5,FALSE))</f>
        <v/>
      </c>
      <c r="G332" s="3" t="str">
        <f>IF($F332&lt;&gt;"",COUNTIF($F$2:$F332,$F332),"")</f>
        <v/>
      </c>
      <c r="H332" s="3" t="str">
        <f>IF(X332="","",COUNTIF($X$1:$X332,X332))</f>
        <v/>
      </c>
      <c r="I332" s="3" t="str">
        <f>IF(AND(E332&lt;&gt;"Unattached",E332&lt;&gt;""),COUNTIF($E$1:$E332,$E332),"")</f>
        <v/>
      </c>
      <c r="K332" s="10" t="str">
        <f>IF(AND(X332="M",H332&lt;4,NOT(F332="M15")),MAX(K$2:K331)+1,IF($F332="MS",MAX(K$2:K331)+1,""))</f>
        <v/>
      </c>
      <c r="L332" s="10" t="str">
        <f>IF(AND($F332="M40",K332=""),MAX(L$2:L331)+1,"")</f>
        <v/>
      </c>
      <c r="M332" s="10" t="str">
        <f>IF(AND($F332="M50",K332=""),MAX(M$2:M331)+1,"")</f>
        <v/>
      </c>
      <c r="N332" s="10" t="str">
        <f>IF(AND($F332="M60",K332=""),MAX(N$2:N331)+1,"")</f>
        <v/>
      </c>
      <c r="O332" s="10" t="str">
        <f>IF(AND($F332="M70",K332=""),MAX(O$2:O331)+1,"")</f>
        <v/>
      </c>
      <c r="P332" s="10" t="str">
        <f>IF(AND(X332="F",H332&lt;4,NOT(F332="W15")),MAX(P$2:P331)+1,IF($F332="WS",MAX(P$2:P331)+1,""))</f>
        <v/>
      </c>
      <c r="Q332" s="10" t="str">
        <f>IF(AND($F332="W40",P332=""),MAX(Q$2:Q331)+1,"")</f>
        <v/>
      </c>
      <c r="R332" s="10" t="str">
        <f>IF(AND($F332="W50",P332=""),MAX(R$2:R331)+1,"")</f>
        <v/>
      </c>
      <c r="S332" s="10" t="str">
        <f>IF(AND($F332="W60",P332=""),MAX(S$2:S331)+1,"")</f>
        <v/>
      </c>
      <c r="T332" s="10" t="str">
        <f>IF(AND($F332="W70",P332=""),MAX(T$2:T331)+1,"")</f>
        <v/>
      </c>
      <c r="U332" s="10" t="str">
        <f>IF($F332="M15",MAX(U$2:U331)+1,"")</f>
        <v/>
      </c>
      <c r="V332" s="10" t="str">
        <f>IF($F332="W15",MAX(V$2:V331)+1,"")</f>
        <v/>
      </c>
      <c r="X332" s="11" t="str">
        <f>IF(ISBLANK(B332),"",VLOOKUP(B332,Register!$A$1:$G$351,6,FALSE))</f>
        <v/>
      </c>
    </row>
    <row r="333" spans="1:24" ht="12">
      <c r="A333" s="3" t="str">
        <f t="shared" si="7"/>
        <v/>
      </c>
      <c r="B333" s="3"/>
      <c r="C333" s="27"/>
      <c r="D333" s="3" t="str">
        <f>IF(B333="","",VLOOKUP(B333,Register!$A$1:$G$351,2,FALSE)&amp;" "&amp;VLOOKUP(B333,Register!$A$1:$G$351,3,FALSE))</f>
        <v/>
      </c>
      <c r="E333" s="3" t="str">
        <f>IF(ISBLANK(B333),"",VLOOKUP(B333,Register!$A$1:$G$351,4,FALSE))</f>
        <v/>
      </c>
      <c r="F333" s="5" t="str">
        <f>IF(ISBLANK(B333),"",VLOOKUP(B333,Register!$A$1:$G$351,5,FALSE))</f>
        <v/>
      </c>
      <c r="G333" s="3" t="str">
        <f>IF($F333&lt;&gt;"",COUNTIF($F$2:$F333,$F333),"")</f>
        <v/>
      </c>
      <c r="H333" s="3" t="str">
        <f>IF(X333="","",COUNTIF($X$1:$X333,X333))</f>
        <v/>
      </c>
      <c r="I333" s="3" t="str">
        <f>IF(AND(E333&lt;&gt;"Unattached",E333&lt;&gt;""),COUNTIF($E$1:$E333,$E333),"")</f>
        <v/>
      </c>
      <c r="K333" s="10" t="str">
        <f>IF(AND(X333="M",H333&lt;4,NOT(F333="M15")),MAX(K$2:K332)+1,IF($F333="MS",MAX(K$2:K332)+1,""))</f>
        <v/>
      </c>
      <c r="L333" s="10" t="str">
        <f>IF(AND($F333="M40",K333=""),MAX(L$2:L332)+1,"")</f>
        <v/>
      </c>
      <c r="M333" s="10" t="str">
        <f>IF(AND($F333="M50",K333=""),MAX(M$2:M332)+1,"")</f>
        <v/>
      </c>
      <c r="N333" s="10" t="str">
        <f>IF(AND($F333="M60",K333=""),MAX(N$2:N332)+1,"")</f>
        <v/>
      </c>
      <c r="O333" s="10" t="str">
        <f>IF(AND($F333="M70",K333=""),MAX(O$2:O332)+1,"")</f>
        <v/>
      </c>
      <c r="P333" s="10" t="str">
        <f>IF(AND(X333="F",H333&lt;4,NOT(F333="W15")),MAX(P$2:P332)+1,IF($F333="WS",MAX(P$2:P332)+1,""))</f>
        <v/>
      </c>
      <c r="Q333" s="10" t="str">
        <f>IF(AND($F333="W40",P333=""),MAX(Q$2:Q332)+1,"")</f>
        <v/>
      </c>
      <c r="R333" s="10" t="str">
        <f>IF(AND($F333="W50",P333=""),MAX(R$2:R332)+1,"")</f>
        <v/>
      </c>
      <c r="S333" s="10" t="str">
        <f>IF(AND($F333="W60",P333=""),MAX(S$2:S332)+1,"")</f>
        <v/>
      </c>
      <c r="T333" s="10" t="str">
        <f>IF(AND($F333="W70",P333=""),MAX(T$2:T332)+1,"")</f>
        <v/>
      </c>
      <c r="U333" s="10" t="str">
        <f>IF($F333="M15",MAX(U$2:U332)+1,"")</f>
        <v/>
      </c>
      <c r="V333" s="10" t="str">
        <f>IF($F333="W15",MAX(V$2:V332)+1,"")</f>
        <v/>
      </c>
      <c r="X333" s="11" t="str">
        <f>IF(ISBLANK(B333),"",VLOOKUP(B333,Register!$A$1:$G$351,6,FALSE))</f>
        <v/>
      </c>
    </row>
    <row r="334" spans="1:24" ht="12">
      <c r="A334" s="3" t="str">
        <f t="shared" si="7"/>
        <v/>
      </c>
      <c r="B334" s="3"/>
      <c r="C334" s="27"/>
      <c r="D334" s="3" t="str">
        <f>IF(B334="","",VLOOKUP(B334,Register!$A$1:$G$351,2,FALSE)&amp;" "&amp;VLOOKUP(B334,Register!$A$1:$G$351,3,FALSE))</f>
        <v/>
      </c>
      <c r="E334" s="3" t="str">
        <f>IF(ISBLANK(B334),"",VLOOKUP(B334,Register!$A$1:$G$351,4,FALSE))</f>
        <v/>
      </c>
      <c r="F334" s="5" t="str">
        <f>IF(ISBLANK(B334),"",VLOOKUP(B334,Register!$A$1:$G$351,5,FALSE))</f>
        <v/>
      </c>
      <c r="G334" s="3" t="str">
        <f>IF($F334&lt;&gt;"",COUNTIF($F$2:$F334,$F334),"")</f>
        <v/>
      </c>
      <c r="H334" s="3" t="str">
        <f>IF(X334="","",COUNTIF($X$1:$X334,X334))</f>
        <v/>
      </c>
      <c r="I334" s="3" t="str">
        <f>IF(AND(E334&lt;&gt;"Unattached",E334&lt;&gt;""),COUNTIF($E$1:$E334,$E334),"")</f>
        <v/>
      </c>
      <c r="K334" s="10" t="str">
        <f>IF(AND(X334="M",H334&lt;4,NOT(F334="M15")),MAX(K$2:K333)+1,IF($F334="MS",MAX(K$2:K333)+1,""))</f>
        <v/>
      </c>
      <c r="L334" s="10" t="str">
        <f>IF(AND($F334="M40",K334=""),MAX(L$2:L333)+1,"")</f>
        <v/>
      </c>
      <c r="M334" s="10" t="str">
        <f>IF(AND($F334="M50",K334=""),MAX(M$2:M333)+1,"")</f>
        <v/>
      </c>
      <c r="N334" s="10" t="str">
        <f>IF(AND($F334="M60",K334=""),MAX(N$2:N333)+1,"")</f>
        <v/>
      </c>
      <c r="O334" s="10" t="str">
        <f>IF(AND($F334="M70",K334=""),MAX(O$2:O333)+1,"")</f>
        <v/>
      </c>
      <c r="P334" s="10" t="str">
        <f>IF(AND(X334="F",H334&lt;4,NOT(F334="W15")),MAX(P$2:P333)+1,IF($F334="WS",MAX(P$2:P333)+1,""))</f>
        <v/>
      </c>
      <c r="Q334" s="10" t="str">
        <f>IF(AND($F334="W40",P334=""),MAX(Q$2:Q333)+1,"")</f>
        <v/>
      </c>
      <c r="R334" s="10" t="str">
        <f>IF(AND($F334="W50",P334=""),MAX(R$2:R333)+1,"")</f>
        <v/>
      </c>
      <c r="S334" s="10" t="str">
        <f>IF(AND($F334="W60",P334=""),MAX(S$2:S333)+1,"")</f>
        <v/>
      </c>
      <c r="T334" s="10" t="str">
        <f>IF(AND($F334="W70",P334=""),MAX(T$2:T333)+1,"")</f>
        <v/>
      </c>
      <c r="U334" s="10" t="str">
        <f>IF($F334="M15",MAX(U$2:U333)+1,"")</f>
        <v/>
      </c>
      <c r="V334" s="10" t="str">
        <f>IF($F334="W15",MAX(V$2:V333)+1,"")</f>
        <v/>
      </c>
      <c r="X334" s="11" t="str">
        <f>IF(ISBLANK(B334),"",VLOOKUP(B334,Register!$A$1:$G$351,6,FALSE))</f>
        <v/>
      </c>
    </row>
    <row r="335" spans="1:24" ht="12">
      <c r="A335" s="3" t="str">
        <f t="shared" si="7"/>
        <v/>
      </c>
      <c r="B335" s="3"/>
      <c r="C335" s="27"/>
      <c r="D335" s="3" t="str">
        <f>IF(B335="","",VLOOKUP(B335,Register!$A$1:$G$351,2,FALSE)&amp;" "&amp;VLOOKUP(B335,Register!$A$1:$G$351,3,FALSE))</f>
        <v/>
      </c>
      <c r="E335" s="3" t="str">
        <f>IF(ISBLANK(B335),"",VLOOKUP(B335,Register!$A$1:$G$351,4,FALSE))</f>
        <v/>
      </c>
      <c r="F335" s="5" t="str">
        <f>IF(ISBLANK(B335),"",VLOOKUP(B335,Register!$A$1:$G$351,5,FALSE))</f>
        <v/>
      </c>
      <c r="G335" s="3" t="str">
        <f>IF($F335&lt;&gt;"",COUNTIF($F$2:$F335,$F335),"")</f>
        <v/>
      </c>
      <c r="H335" s="3" t="str">
        <f>IF(X335="","",COUNTIF($X$1:$X335,X335))</f>
        <v/>
      </c>
      <c r="I335" s="3" t="str">
        <f>IF(AND(E335&lt;&gt;"Unattached",E335&lt;&gt;""),COUNTIF($E$1:$E335,$E335),"")</f>
        <v/>
      </c>
      <c r="K335" s="10" t="str">
        <f>IF(AND(X335="M",H335&lt;4,NOT(F335="M15")),MAX(K$2:K334)+1,IF($F335="MS",MAX(K$2:K334)+1,""))</f>
        <v/>
      </c>
      <c r="L335" s="10" t="str">
        <f>IF(AND($F335="M40",K335=""),MAX(L$2:L334)+1,"")</f>
        <v/>
      </c>
      <c r="M335" s="10" t="str">
        <f>IF(AND($F335="M50",K335=""),MAX(M$2:M334)+1,"")</f>
        <v/>
      </c>
      <c r="N335" s="10" t="str">
        <f>IF(AND($F335="M60",K335=""),MAX(N$2:N334)+1,"")</f>
        <v/>
      </c>
      <c r="O335" s="10" t="str">
        <f>IF(AND($F335="M70",K335=""),MAX(O$2:O334)+1,"")</f>
        <v/>
      </c>
      <c r="P335" s="10" t="str">
        <f>IF(AND(X335="F",H335&lt;4,NOT(F335="W15")),MAX(P$2:P334)+1,IF($F335="WS",MAX(P$2:P334)+1,""))</f>
        <v/>
      </c>
      <c r="Q335" s="10" t="str">
        <f>IF(AND($F335="W40",P335=""),MAX(Q$2:Q334)+1,"")</f>
        <v/>
      </c>
      <c r="R335" s="10" t="str">
        <f>IF(AND($F335="W50",P335=""),MAX(R$2:R334)+1,"")</f>
        <v/>
      </c>
      <c r="S335" s="10" t="str">
        <f>IF(AND($F335="W60",P335=""),MAX(S$2:S334)+1,"")</f>
        <v/>
      </c>
      <c r="T335" s="10" t="str">
        <f>IF(AND($F335="W70",P335=""),MAX(T$2:T334)+1,"")</f>
        <v/>
      </c>
      <c r="U335" s="10" t="str">
        <f>IF($F335="M15",MAX(U$2:U334)+1,"")</f>
        <v/>
      </c>
      <c r="V335" s="10" t="str">
        <f>IF($F335="W15",MAX(V$2:V334)+1,"")</f>
        <v/>
      </c>
      <c r="X335" s="11" t="str">
        <f>IF(ISBLANK(B335),"",VLOOKUP(B335,Register!$A$1:$G$351,6,FALSE))</f>
        <v/>
      </c>
    </row>
    <row r="336" spans="1:24" ht="12">
      <c r="A336" s="3" t="str">
        <f t="shared" si="7"/>
        <v/>
      </c>
      <c r="B336" s="3"/>
      <c r="C336" s="27"/>
      <c r="D336" s="3" t="str">
        <f>IF(B336="","",VLOOKUP(B336,Register!$A$1:$G$351,2,FALSE)&amp;" "&amp;VLOOKUP(B336,Register!$A$1:$G$351,3,FALSE))</f>
        <v/>
      </c>
      <c r="E336" s="3" t="str">
        <f>IF(ISBLANK(B336),"",VLOOKUP(B336,Register!$A$1:$G$351,4,FALSE))</f>
        <v/>
      </c>
      <c r="F336" s="5" t="str">
        <f>IF(ISBLANK(B336),"",VLOOKUP(B336,Register!$A$1:$G$351,5,FALSE))</f>
        <v/>
      </c>
      <c r="G336" s="3" t="str">
        <f>IF($F336&lt;&gt;"",COUNTIF($F$2:$F336,$F336),"")</f>
        <v/>
      </c>
      <c r="H336" s="3" t="str">
        <f>IF(X336="","",COUNTIF($X$1:$X336,X336))</f>
        <v/>
      </c>
      <c r="I336" s="3" t="str">
        <f>IF(AND(E336&lt;&gt;"Unattached",E336&lt;&gt;""),COUNTIF($E$1:$E336,$E336),"")</f>
        <v/>
      </c>
      <c r="K336" s="10" t="str">
        <f>IF(AND(X336="M",H336&lt;4,NOT(F336="M15")),MAX(K$2:K335)+1,IF($F336="MS",MAX(K$2:K335)+1,""))</f>
        <v/>
      </c>
      <c r="L336" s="10" t="str">
        <f>IF(AND($F336="M40",K336=""),MAX(L$2:L335)+1,"")</f>
        <v/>
      </c>
      <c r="M336" s="10" t="str">
        <f>IF(AND($F336="M50",K336=""),MAX(M$2:M335)+1,"")</f>
        <v/>
      </c>
      <c r="N336" s="10" t="str">
        <f>IF(AND($F336="M60",K336=""),MAX(N$2:N335)+1,"")</f>
        <v/>
      </c>
      <c r="O336" s="10" t="str">
        <f>IF(AND($F336="M70",K336=""),MAX(O$2:O335)+1,"")</f>
        <v/>
      </c>
      <c r="P336" s="10" t="str">
        <f>IF(AND(X336="F",H336&lt;4,NOT(F336="W15")),MAX(P$2:P335)+1,IF($F336="WS",MAX(P$2:P335)+1,""))</f>
        <v/>
      </c>
      <c r="Q336" s="10" t="str">
        <f>IF(AND($F336="W40",P336=""),MAX(Q$2:Q335)+1,"")</f>
        <v/>
      </c>
      <c r="R336" s="10" t="str">
        <f>IF(AND($F336="W50",P336=""),MAX(R$2:R335)+1,"")</f>
        <v/>
      </c>
      <c r="S336" s="10" t="str">
        <f>IF(AND($F336="W60",P336=""),MAX(S$2:S335)+1,"")</f>
        <v/>
      </c>
      <c r="T336" s="10" t="str">
        <f>IF(AND($F336="W70",P336=""),MAX(T$2:T335)+1,"")</f>
        <v/>
      </c>
      <c r="U336" s="10" t="str">
        <f>IF($F336="M15",MAX(U$2:U335)+1,"")</f>
        <v/>
      </c>
      <c r="V336" s="10" t="str">
        <f>IF($F336="W15",MAX(V$2:V335)+1,"")</f>
        <v/>
      </c>
      <c r="X336" s="11" t="str">
        <f>IF(ISBLANK(B336),"",VLOOKUP(B336,Register!$A$1:$G$351,6,FALSE))</f>
        <v/>
      </c>
    </row>
    <row r="337" spans="1:24" ht="12">
      <c r="A337" s="3" t="str">
        <f t="shared" si="7"/>
        <v/>
      </c>
      <c r="B337" s="3"/>
      <c r="C337" s="27"/>
      <c r="D337" s="3" t="str">
        <f>IF(B337="","",VLOOKUP(B337,Register!$A$1:$G$351,2,FALSE)&amp;" "&amp;VLOOKUP(B337,Register!$A$1:$G$351,3,FALSE))</f>
        <v/>
      </c>
      <c r="E337" s="3" t="str">
        <f>IF(ISBLANK(B337),"",VLOOKUP(B337,Register!$A$1:$G$351,4,FALSE))</f>
        <v/>
      </c>
      <c r="F337" s="5" t="str">
        <f>IF(ISBLANK(B337),"",VLOOKUP(B337,Register!$A$1:$G$351,5,FALSE))</f>
        <v/>
      </c>
      <c r="G337" s="3" t="str">
        <f>IF($F337&lt;&gt;"",COUNTIF($F$2:$F337,$F337),"")</f>
        <v/>
      </c>
      <c r="H337" s="3" t="str">
        <f>IF(X337="","",COUNTIF($X$1:$X337,X337))</f>
        <v/>
      </c>
      <c r="I337" s="3" t="str">
        <f>IF(AND(E337&lt;&gt;"Unattached",E337&lt;&gt;""),COUNTIF($E$1:$E337,$E337),"")</f>
        <v/>
      </c>
      <c r="K337" s="10" t="str">
        <f>IF(AND(X337="M",H337&lt;4,NOT(F337="M15")),MAX(K$2:K336)+1,IF($F337="MS",MAX(K$2:K336)+1,""))</f>
        <v/>
      </c>
      <c r="L337" s="10" t="str">
        <f>IF(AND($F337="M40",K337=""),MAX(L$2:L336)+1,"")</f>
        <v/>
      </c>
      <c r="M337" s="10" t="str">
        <f>IF(AND($F337="M50",K337=""),MAX(M$2:M336)+1,"")</f>
        <v/>
      </c>
      <c r="N337" s="10" t="str">
        <f>IF(AND($F337="M60",K337=""),MAX(N$2:N336)+1,"")</f>
        <v/>
      </c>
      <c r="O337" s="10" t="str">
        <f>IF(AND($F337="M70",K337=""),MAX(O$2:O336)+1,"")</f>
        <v/>
      </c>
      <c r="P337" s="10" t="str">
        <f>IF(AND(X337="F",H337&lt;4,NOT(F337="W15")),MAX(P$2:P336)+1,IF($F337="WS",MAX(P$2:P336)+1,""))</f>
        <v/>
      </c>
      <c r="Q337" s="10" t="str">
        <f>IF(AND($F337="W40",P337=""),MAX(Q$2:Q336)+1,"")</f>
        <v/>
      </c>
      <c r="R337" s="10" t="str">
        <f>IF(AND($F337="W50",P337=""),MAX(R$2:R336)+1,"")</f>
        <v/>
      </c>
      <c r="S337" s="10" t="str">
        <f>IF(AND($F337="W60",P337=""),MAX(S$2:S336)+1,"")</f>
        <v/>
      </c>
      <c r="T337" s="10" t="str">
        <f>IF(AND($F337="W70",P337=""),MAX(T$2:T336)+1,"")</f>
        <v/>
      </c>
      <c r="U337" s="10" t="str">
        <f>IF($F337="M15",MAX(U$2:U336)+1,"")</f>
        <v/>
      </c>
      <c r="V337" s="10" t="str">
        <f>IF($F337="W15",MAX(V$2:V336)+1,"")</f>
        <v/>
      </c>
      <c r="X337" s="11" t="str">
        <f>IF(ISBLANK(B337),"",VLOOKUP(B337,Register!$A$1:$G$351,6,FALSE))</f>
        <v/>
      </c>
    </row>
    <row r="338" spans="1:24" ht="12">
      <c r="A338" s="3" t="str">
        <f t="shared" si="7"/>
        <v/>
      </c>
      <c r="B338" s="3"/>
      <c r="C338" s="27"/>
      <c r="D338" s="3" t="str">
        <f>IF(B338="","",VLOOKUP(B338,Register!$A$1:$G$351,2,FALSE)&amp;" "&amp;VLOOKUP(B338,Register!$A$1:$G$351,3,FALSE))</f>
        <v/>
      </c>
      <c r="E338" s="3" t="str">
        <f>IF(ISBLANK(B338),"",VLOOKUP(B338,Register!$A$1:$G$351,4,FALSE))</f>
        <v/>
      </c>
      <c r="F338" s="5" t="str">
        <f>IF(ISBLANK(B338),"",VLOOKUP(B338,Register!$A$1:$G$351,5,FALSE))</f>
        <v/>
      </c>
      <c r="G338" s="3" t="str">
        <f>IF($F338&lt;&gt;"",COUNTIF($F$2:$F338,$F338),"")</f>
        <v/>
      </c>
      <c r="H338" s="3" t="str">
        <f>IF(X338="","",COUNTIF($X$1:$X338,X338))</f>
        <v/>
      </c>
      <c r="I338" s="3" t="str">
        <f>IF(AND(E338&lt;&gt;"Unattached",E338&lt;&gt;""),COUNTIF($E$1:$E338,$E338),"")</f>
        <v/>
      </c>
      <c r="K338" s="10" t="str">
        <f>IF(AND(X338="M",H338&lt;4,NOT(F338="M15")),MAX(K$2:K337)+1,IF($F338="MS",MAX(K$2:K337)+1,""))</f>
        <v/>
      </c>
      <c r="L338" s="10" t="str">
        <f>IF(AND($F338="M40",K338=""),MAX(L$2:L337)+1,"")</f>
        <v/>
      </c>
      <c r="M338" s="10" t="str">
        <f>IF(AND($F338="M50",K338=""),MAX(M$2:M337)+1,"")</f>
        <v/>
      </c>
      <c r="N338" s="10" t="str">
        <f>IF(AND($F338="M60",K338=""),MAX(N$2:N337)+1,"")</f>
        <v/>
      </c>
      <c r="O338" s="10" t="str">
        <f>IF(AND($F338="M70",K338=""),MAX(O$2:O337)+1,"")</f>
        <v/>
      </c>
      <c r="P338" s="10" t="str">
        <f>IF(AND(X338="F",H338&lt;4,NOT(F338="W15")),MAX(P$2:P337)+1,IF($F338="WS",MAX(P$2:P337)+1,""))</f>
        <v/>
      </c>
      <c r="Q338" s="10" t="str">
        <f>IF(AND($F338="W40",P338=""),MAX(Q$2:Q337)+1,"")</f>
        <v/>
      </c>
      <c r="R338" s="10" t="str">
        <f>IF(AND($F338="W50",P338=""),MAX(R$2:R337)+1,"")</f>
        <v/>
      </c>
      <c r="S338" s="10" t="str">
        <f>IF(AND($F338="W60",P338=""),MAX(S$2:S337)+1,"")</f>
        <v/>
      </c>
      <c r="T338" s="10" t="str">
        <f>IF(AND($F338="W70",P338=""),MAX(T$2:T337)+1,"")</f>
        <v/>
      </c>
      <c r="U338" s="10" t="str">
        <f>IF($F338="M15",MAX(U$2:U337)+1,"")</f>
        <v/>
      </c>
      <c r="V338" s="10" t="str">
        <f>IF($F338="W15",MAX(V$2:V337)+1,"")</f>
        <v/>
      </c>
      <c r="X338" s="11" t="str">
        <f>IF(ISBLANK(B338),"",VLOOKUP(B338,Register!$A$1:$G$351,6,FALSE))</f>
        <v/>
      </c>
    </row>
    <row r="339" spans="1:24" ht="12">
      <c r="A339" s="3" t="str">
        <f t="shared" si="7"/>
        <v/>
      </c>
      <c r="B339" s="3"/>
      <c r="C339" s="27"/>
      <c r="D339" s="3" t="str">
        <f>IF(B339="","",VLOOKUP(B339,Register!$A$1:$G$351,2,FALSE)&amp;" "&amp;VLOOKUP(B339,Register!$A$1:$G$351,3,FALSE))</f>
        <v/>
      </c>
      <c r="E339" s="3" t="str">
        <f>IF(ISBLANK(B339),"",VLOOKUP(B339,Register!$A$1:$G$351,4,FALSE))</f>
        <v/>
      </c>
      <c r="F339" s="5" t="str">
        <f>IF(ISBLANK(B339),"",VLOOKUP(B339,Register!$A$1:$G$351,5,FALSE))</f>
        <v/>
      </c>
      <c r="G339" s="3" t="str">
        <f>IF($F339&lt;&gt;"",COUNTIF($F$2:$F339,$F339),"")</f>
        <v/>
      </c>
      <c r="H339" s="3" t="str">
        <f>IF(X339="","",COUNTIF($X$1:$X339,X339))</f>
        <v/>
      </c>
      <c r="I339" s="3" t="str">
        <f>IF(AND(E339&lt;&gt;"Unattached",E339&lt;&gt;""),COUNTIF($E$1:$E339,$E339),"")</f>
        <v/>
      </c>
      <c r="K339" s="10" t="str">
        <f>IF(AND(X339="M",H339&lt;4,NOT(F339="M15")),MAX(K$2:K338)+1,IF($F339="MS",MAX(K$2:K338)+1,""))</f>
        <v/>
      </c>
      <c r="L339" s="10" t="str">
        <f>IF(AND($F339="M40",K339=""),MAX(L$2:L338)+1,"")</f>
        <v/>
      </c>
      <c r="M339" s="10" t="str">
        <f>IF(AND($F339="M50",K339=""),MAX(M$2:M338)+1,"")</f>
        <v/>
      </c>
      <c r="N339" s="10" t="str">
        <f>IF(AND($F339="M60",K339=""),MAX(N$2:N338)+1,"")</f>
        <v/>
      </c>
      <c r="O339" s="10" t="str">
        <f>IF(AND($F339="M70",K339=""),MAX(O$2:O338)+1,"")</f>
        <v/>
      </c>
      <c r="P339" s="10" t="str">
        <f>IF(AND(X339="F",H339&lt;4,NOT(F339="W15")),MAX(P$2:P338)+1,IF($F339="WS",MAX(P$2:P338)+1,""))</f>
        <v/>
      </c>
      <c r="Q339" s="10" t="str">
        <f>IF(AND($F339="W40",P339=""),MAX(Q$2:Q338)+1,"")</f>
        <v/>
      </c>
      <c r="R339" s="10" t="str">
        <f>IF(AND($F339="W50",P339=""),MAX(R$2:R338)+1,"")</f>
        <v/>
      </c>
      <c r="S339" s="10" t="str">
        <f>IF(AND($F339="W60",P339=""),MAX(S$2:S338)+1,"")</f>
        <v/>
      </c>
      <c r="T339" s="10" t="str">
        <f>IF(AND($F339="W70",P339=""),MAX(T$2:T338)+1,"")</f>
        <v/>
      </c>
      <c r="U339" s="10" t="str">
        <f>IF($F339="M15",MAX(U$2:U338)+1,"")</f>
        <v/>
      </c>
      <c r="V339" s="10" t="str">
        <f>IF($F339="W15",MAX(V$2:V338)+1,"")</f>
        <v/>
      </c>
      <c r="X339" s="11" t="str">
        <f>IF(ISBLANK(B339),"",VLOOKUP(B339,Register!$A$1:$G$351,6,FALSE))</f>
        <v/>
      </c>
    </row>
    <row r="340" spans="1:24" ht="12">
      <c r="A340" s="3" t="str">
        <f t="shared" si="7"/>
        <v/>
      </c>
      <c r="B340" s="3"/>
      <c r="C340" s="27"/>
      <c r="D340" s="3" t="str">
        <f>IF(B340="","",VLOOKUP(B340,Register!$A$1:$G$351,2,FALSE)&amp;" "&amp;VLOOKUP(B340,Register!$A$1:$G$351,3,FALSE))</f>
        <v/>
      </c>
      <c r="E340" s="3" t="str">
        <f>IF(ISBLANK(B340),"",VLOOKUP(B340,Register!$A$1:$G$351,4,FALSE))</f>
        <v/>
      </c>
      <c r="F340" s="5" t="str">
        <f>IF(ISBLANK(B340),"",VLOOKUP(B340,Register!$A$1:$G$351,5,FALSE))</f>
        <v/>
      </c>
      <c r="G340" s="3" t="str">
        <f>IF($F340&lt;&gt;"",COUNTIF($F$2:$F340,$F340),"")</f>
        <v/>
      </c>
      <c r="H340" s="3" t="str">
        <f>IF(X340="","",COUNTIF($X$1:$X340,X340))</f>
        <v/>
      </c>
      <c r="I340" s="3" t="str">
        <f>IF(AND(E340&lt;&gt;"Unattached",E340&lt;&gt;""),COUNTIF($E$1:$E340,$E340),"")</f>
        <v/>
      </c>
      <c r="K340" s="10" t="str">
        <f>IF(AND(X340="M",H340&lt;4,NOT(F340="M15")),MAX(K$2:K339)+1,IF($F340="MS",MAX(K$2:K339)+1,""))</f>
        <v/>
      </c>
      <c r="L340" s="10" t="str">
        <f>IF(AND($F340="M40",K340=""),MAX(L$2:L339)+1,"")</f>
        <v/>
      </c>
      <c r="M340" s="10" t="str">
        <f>IF(AND($F340="M50",K340=""),MAX(M$2:M339)+1,"")</f>
        <v/>
      </c>
      <c r="N340" s="10" t="str">
        <f>IF(AND($F340="M60",K340=""),MAX(N$2:N339)+1,"")</f>
        <v/>
      </c>
      <c r="O340" s="10" t="str">
        <f>IF(AND($F340="M70",K340=""),MAX(O$2:O339)+1,"")</f>
        <v/>
      </c>
      <c r="P340" s="10" t="str">
        <f>IF(AND(X340="F",H340&lt;4,NOT(F340="W15")),MAX(P$2:P339)+1,IF($F340="WS",MAX(P$2:P339)+1,""))</f>
        <v/>
      </c>
      <c r="Q340" s="10" t="str">
        <f>IF(AND($F340="W40",P340=""),MAX(Q$2:Q339)+1,"")</f>
        <v/>
      </c>
      <c r="R340" s="10" t="str">
        <f>IF(AND($F340="W50",P340=""),MAX(R$2:R339)+1,"")</f>
        <v/>
      </c>
      <c r="S340" s="10" t="str">
        <f>IF(AND($F340="W60",P340=""),MAX(S$2:S339)+1,"")</f>
        <v/>
      </c>
      <c r="T340" s="10" t="str">
        <f>IF(AND($F340="W70",P340=""),MAX(T$2:T339)+1,"")</f>
        <v/>
      </c>
      <c r="U340" s="10" t="str">
        <f>IF($F340="M15",MAX(U$2:U339)+1,"")</f>
        <v/>
      </c>
      <c r="V340" s="10" t="str">
        <f>IF($F340="W15",MAX(V$2:V339)+1,"")</f>
        <v/>
      </c>
      <c r="X340" s="11" t="str">
        <f>IF(ISBLANK(B340),"",VLOOKUP(B340,Register!$A$1:$G$351,6,FALSE))</f>
        <v/>
      </c>
    </row>
    <row r="341" spans="1:24" ht="12">
      <c r="A341" s="3" t="str">
        <f t="shared" si="7"/>
        <v/>
      </c>
      <c r="B341" s="3"/>
      <c r="C341" s="27"/>
      <c r="D341" s="3" t="str">
        <f>IF(B341="","",VLOOKUP(B341,Register!$A$1:$G$351,2,FALSE)&amp;" "&amp;VLOOKUP(B341,Register!$A$1:$G$351,3,FALSE))</f>
        <v/>
      </c>
      <c r="E341" s="3" t="str">
        <f>IF(ISBLANK(B341),"",VLOOKUP(B341,Register!$A$1:$G$351,4,FALSE))</f>
        <v/>
      </c>
      <c r="F341" s="5" t="str">
        <f>IF(ISBLANK(B341),"",VLOOKUP(B341,Register!$A$1:$G$351,5,FALSE))</f>
        <v/>
      </c>
      <c r="G341" s="3" t="str">
        <f>IF($F341&lt;&gt;"",COUNTIF($F$2:$F341,$F341),"")</f>
        <v/>
      </c>
      <c r="H341" s="3" t="str">
        <f>IF(X341="","",COUNTIF($X$1:$X341,X341))</f>
        <v/>
      </c>
      <c r="I341" s="3" t="str">
        <f>IF(AND(E341&lt;&gt;"Unattached",E341&lt;&gt;""),COUNTIF($E$1:$E341,$E341),"")</f>
        <v/>
      </c>
      <c r="K341" s="10" t="str">
        <f>IF(AND(X341="M",H341&lt;4,NOT(F341="M15")),MAX(K$2:K340)+1,IF($F341="MS",MAX(K$2:K340)+1,""))</f>
        <v/>
      </c>
      <c r="L341" s="10" t="str">
        <f>IF(AND($F341="M40",K341=""),MAX(L$2:L340)+1,"")</f>
        <v/>
      </c>
      <c r="M341" s="10" t="str">
        <f>IF(AND($F341="M50",K341=""),MAX(M$2:M340)+1,"")</f>
        <v/>
      </c>
      <c r="N341" s="10" t="str">
        <f>IF(AND($F341="M60",K341=""),MAX(N$2:N340)+1,"")</f>
        <v/>
      </c>
      <c r="O341" s="10" t="str">
        <f>IF(AND($F341="M70",K341=""),MAX(O$2:O340)+1,"")</f>
        <v/>
      </c>
      <c r="P341" s="10" t="str">
        <f>IF(AND(X341="F",H341&lt;4,NOT(F341="W15")),MAX(P$2:P340)+1,IF($F341="WS",MAX(P$2:P340)+1,""))</f>
        <v/>
      </c>
      <c r="Q341" s="10" t="str">
        <f>IF(AND($F341="W40",P341=""),MAX(Q$2:Q340)+1,"")</f>
        <v/>
      </c>
      <c r="R341" s="10" t="str">
        <f>IF(AND($F341="W50",P341=""),MAX(R$2:R340)+1,"")</f>
        <v/>
      </c>
      <c r="S341" s="10" t="str">
        <f>IF(AND($F341="W60",P341=""),MAX(S$2:S340)+1,"")</f>
        <v/>
      </c>
      <c r="T341" s="10" t="str">
        <f>IF(AND($F341="W70",P341=""),MAX(T$2:T340)+1,"")</f>
        <v/>
      </c>
      <c r="U341" s="10" t="str">
        <f>IF($F341="M15",MAX(U$2:U340)+1,"")</f>
        <v/>
      </c>
      <c r="V341" s="10" t="str">
        <f>IF($F341="W15",MAX(V$2:V340)+1,"")</f>
        <v/>
      </c>
      <c r="X341" s="11" t="str">
        <f>IF(ISBLANK(B341),"",VLOOKUP(B341,Register!$A$1:$G$351,6,FALSE))</f>
        <v/>
      </c>
    </row>
    <row r="342" spans="1:24" ht="12">
      <c r="A342" s="3" t="str">
        <f t="shared" si="7"/>
        <v/>
      </c>
      <c r="B342" s="3"/>
      <c r="C342" s="27"/>
      <c r="D342" s="3" t="str">
        <f>IF(B342="","",VLOOKUP(B342,Register!$A$1:$G$351,2,FALSE)&amp;" "&amp;VLOOKUP(B342,Register!$A$1:$G$351,3,FALSE))</f>
        <v/>
      </c>
      <c r="E342" s="3" t="str">
        <f>IF(ISBLANK(B342),"",VLOOKUP(B342,Register!$A$1:$G$351,4,FALSE))</f>
        <v/>
      </c>
      <c r="F342" s="5" t="str">
        <f>IF(ISBLANK(B342),"",VLOOKUP(B342,Register!$A$1:$G$351,5,FALSE))</f>
        <v/>
      </c>
      <c r="G342" s="3" t="str">
        <f>IF($F342&lt;&gt;"",COUNTIF($F$2:$F342,$F342),"")</f>
        <v/>
      </c>
      <c r="H342" s="3" t="str">
        <f>IF(X342="","",COUNTIF($X$1:$X342,X342))</f>
        <v/>
      </c>
      <c r="I342" s="3" t="str">
        <f>IF(AND(E342&lt;&gt;"Unattached",E342&lt;&gt;""),COUNTIF($E$1:$E342,$E342),"")</f>
        <v/>
      </c>
      <c r="K342" s="10" t="str">
        <f>IF(AND(X342="M",H342&lt;4,NOT(F342="M15")),MAX(K$2:K341)+1,IF($F342="MS",MAX(K$2:K341)+1,""))</f>
        <v/>
      </c>
      <c r="L342" s="10" t="str">
        <f>IF(AND($F342="M40",K342=""),MAX(L$2:L341)+1,"")</f>
        <v/>
      </c>
      <c r="M342" s="10" t="str">
        <f>IF(AND($F342="M50",K342=""),MAX(M$2:M341)+1,"")</f>
        <v/>
      </c>
      <c r="N342" s="10" t="str">
        <f>IF(AND($F342="M60",K342=""),MAX(N$2:N341)+1,"")</f>
        <v/>
      </c>
      <c r="O342" s="10" t="str">
        <f>IF(AND($F342="M70",K342=""),MAX(O$2:O341)+1,"")</f>
        <v/>
      </c>
      <c r="P342" s="10" t="str">
        <f>IF(AND(X342="F",H342&lt;4,NOT(F342="W15")),MAX(P$2:P341)+1,IF($F342="WS",MAX(P$2:P341)+1,""))</f>
        <v/>
      </c>
      <c r="Q342" s="10" t="str">
        <f>IF(AND($F342="W40",P342=""),MAX(Q$2:Q341)+1,"")</f>
        <v/>
      </c>
      <c r="R342" s="10" t="str">
        <f>IF(AND($F342="W50",P342=""),MAX(R$2:R341)+1,"")</f>
        <v/>
      </c>
      <c r="S342" s="10" t="str">
        <f>IF(AND($F342="W60",P342=""),MAX(S$2:S341)+1,"")</f>
        <v/>
      </c>
      <c r="T342" s="10" t="str">
        <f>IF(AND($F342="W70",P342=""),MAX(T$2:T341)+1,"")</f>
        <v/>
      </c>
      <c r="U342" s="10" t="str">
        <f>IF($F342="M15",MAX(U$2:U341)+1,"")</f>
        <v/>
      </c>
      <c r="V342" s="10" t="str">
        <f>IF($F342="W15",MAX(V$2:V341)+1,"")</f>
        <v/>
      </c>
      <c r="X342" s="11" t="str">
        <f>IF(ISBLANK(B342),"",VLOOKUP(B342,Register!$A$1:$G$351,6,FALSE))</f>
        <v/>
      </c>
    </row>
    <row r="343" spans="1:24" ht="12">
      <c r="A343" s="3" t="str">
        <f t="shared" si="7"/>
        <v/>
      </c>
      <c r="B343" s="3"/>
      <c r="C343" s="27"/>
      <c r="D343" s="3" t="str">
        <f>IF(B343="","",VLOOKUP(B343,Register!$A$1:$G$351,2,FALSE)&amp;" "&amp;VLOOKUP(B343,Register!$A$1:$G$351,3,FALSE))</f>
        <v/>
      </c>
      <c r="E343" s="3" t="str">
        <f>IF(ISBLANK(B343),"",VLOOKUP(B343,Register!$A$1:$G$351,4,FALSE))</f>
        <v/>
      </c>
      <c r="F343" s="5" t="str">
        <f>IF(ISBLANK(B343),"",VLOOKUP(B343,Register!$A$1:$G$351,5,FALSE))</f>
        <v/>
      </c>
      <c r="G343" s="3" t="str">
        <f>IF($F343&lt;&gt;"",COUNTIF($F$2:$F343,$F343),"")</f>
        <v/>
      </c>
      <c r="H343" s="3" t="str">
        <f>IF(X343="","",COUNTIF($X$1:$X343,X343))</f>
        <v/>
      </c>
      <c r="I343" s="3" t="str">
        <f>IF(AND(E343&lt;&gt;"Unattached",E343&lt;&gt;""),COUNTIF($E$1:$E343,$E343),"")</f>
        <v/>
      </c>
      <c r="K343" s="10" t="str">
        <f>IF(AND(X343="M",H343&lt;4,NOT(F343="M15")),MAX(K$2:K342)+1,IF($F343="MS",MAX(K$2:K342)+1,""))</f>
        <v/>
      </c>
      <c r="L343" s="10" t="str">
        <f>IF(AND($F343="M40",K343=""),MAX(L$2:L342)+1,"")</f>
        <v/>
      </c>
      <c r="M343" s="10" t="str">
        <f>IF(AND($F343="M50",K343=""),MAX(M$2:M342)+1,"")</f>
        <v/>
      </c>
      <c r="N343" s="10" t="str">
        <f>IF(AND($F343="M60",K343=""),MAX(N$2:N342)+1,"")</f>
        <v/>
      </c>
      <c r="O343" s="10" t="str">
        <f>IF(AND($F343="M70",K343=""),MAX(O$2:O342)+1,"")</f>
        <v/>
      </c>
      <c r="P343" s="10" t="str">
        <f>IF(AND(X343="F",H343&lt;4,NOT(F343="W15")),MAX(P$2:P342)+1,IF($F343="WS",MAX(P$2:P342)+1,""))</f>
        <v/>
      </c>
      <c r="Q343" s="10" t="str">
        <f>IF(AND($F343="W40",P343=""),MAX(Q$2:Q342)+1,"")</f>
        <v/>
      </c>
      <c r="R343" s="10" t="str">
        <f>IF(AND($F343="W50",P343=""),MAX(R$2:R342)+1,"")</f>
        <v/>
      </c>
      <c r="S343" s="10" t="str">
        <f>IF(AND($F343="W60",P343=""),MAX(S$2:S342)+1,"")</f>
        <v/>
      </c>
      <c r="T343" s="10" t="str">
        <f>IF(AND($F343="W70",P343=""),MAX(T$2:T342)+1,"")</f>
        <v/>
      </c>
      <c r="U343" s="10" t="str">
        <f>IF($F343="M15",MAX(U$2:U342)+1,"")</f>
        <v/>
      </c>
      <c r="V343" s="10" t="str">
        <f>IF($F343="W15",MAX(V$2:V342)+1,"")</f>
        <v/>
      </c>
      <c r="X343" s="11" t="str">
        <f>IF(ISBLANK(B343),"",VLOOKUP(B343,Register!$A$1:$G$351,6,FALSE))</f>
        <v/>
      </c>
    </row>
    <row r="344" spans="1:24" ht="12">
      <c r="A344" s="3" t="str">
        <f t="shared" si="7"/>
        <v/>
      </c>
      <c r="B344" s="3"/>
      <c r="C344" s="27"/>
      <c r="D344" s="3" t="str">
        <f>IF(B344="","",VLOOKUP(B344,Register!$A$1:$G$351,2,FALSE)&amp;" "&amp;VLOOKUP(B344,Register!$A$1:$G$351,3,FALSE))</f>
        <v/>
      </c>
      <c r="E344" s="3" t="str">
        <f>IF(ISBLANK(B344),"",VLOOKUP(B344,Register!$A$1:$G$351,4,FALSE))</f>
        <v/>
      </c>
      <c r="F344" s="5" t="str">
        <f>IF(ISBLANK(B344),"",VLOOKUP(B344,Register!$A$1:$G$351,5,FALSE))</f>
        <v/>
      </c>
      <c r="G344" s="3" t="str">
        <f>IF($F344&lt;&gt;"",COUNTIF($F$2:$F344,$F344),"")</f>
        <v/>
      </c>
      <c r="H344" s="3" t="str">
        <f>IF(X344="","",COUNTIF($X$1:$X344,X344))</f>
        <v/>
      </c>
      <c r="I344" s="3" t="str">
        <f>IF(AND(E344&lt;&gt;"Unattached",E344&lt;&gt;""),COUNTIF($E$1:$E344,$E344),"")</f>
        <v/>
      </c>
      <c r="K344" s="10" t="str">
        <f>IF(AND(X344="M",H344&lt;4,NOT(F344="M15")),MAX(K$2:K343)+1,IF($F344="MS",MAX(K$2:K343)+1,""))</f>
        <v/>
      </c>
      <c r="L344" s="10" t="str">
        <f>IF(AND($F344="M40",K344=""),MAX(L$2:L343)+1,"")</f>
        <v/>
      </c>
      <c r="M344" s="10" t="str">
        <f>IF(AND($F344="M50",K344=""),MAX(M$2:M343)+1,"")</f>
        <v/>
      </c>
      <c r="N344" s="10" t="str">
        <f>IF(AND($F344="M60",K344=""),MAX(N$2:N343)+1,"")</f>
        <v/>
      </c>
      <c r="O344" s="10" t="str">
        <f>IF(AND($F344="M70",K344=""),MAX(O$2:O343)+1,"")</f>
        <v/>
      </c>
      <c r="P344" s="10" t="str">
        <f>IF(AND(X344="F",H344&lt;4,NOT(F344="W15")),MAX(P$2:P343)+1,IF($F344="WS",MAX(P$2:P343)+1,""))</f>
        <v/>
      </c>
      <c r="Q344" s="10" t="str">
        <f>IF(AND($F344="W40",P344=""),MAX(Q$2:Q343)+1,"")</f>
        <v/>
      </c>
      <c r="R344" s="10" t="str">
        <f>IF(AND($F344="W50",P344=""),MAX(R$2:R343)+1,"")</f>
        <v/>
      </c>
      <c r="S344" s="10" t="str">
        <f>IF(AND($F344="W60",P344=""),MAX(S$2:S343)+1,"")</f>
        <v/>
      </c>
      <c r="T344" s="10" t="str">
        <f>IF(AND($F344="W70",P344=""),MAX(T$2:T343)+1,"")</f>
        <v/>
      </c>
      <c r="U344" s="10" t="str">
        <f>IF($F344="M15",MAX(U$2:U343)+1,"")</f>
        <v/>
      </c>
      <c r="V344" s="10" t="str">
        <f>IF($F344="W15",MAX(V$2:V343)+1,"")</f>
        <v/>
      </c>
      <c r="X344" s="11" t="str">
        <f>IF(ISBLANK(B344),"",VLOOKUP(B344,Register!$A$1:$G$351,6,FALSE))</f>
        <v/>
      </c>
    </row>
    <row r="345" spans="1:24" ht="12">
      <c r="A345" s="3" t="str">
        <f t="shared" si="7"/>
        <v/>
      </c>
      <c r="B345" s="3"/>
      <c r="C345" s="27"/>
      <c r="D345" s="3" t="str">
        <f>IF(B345="","",VLOOKUP(B345,Register!$A$1:$G$351,2,FALSE)&amp;" "&amp;VLOOKUP(B345,Register!$A$1:$G$351,3,FALSE))</f>
        <v/>
      </c>
      <c r="E345" s="3" t="str">
        <f>IF(ISBLANK(B345),"",VLOOKUP(B345,Register!$A$1:$G$351,4,FALSE))</f>
        <v/>
      </c>
      <c r="F345" s="5" t="str">
        <f>IF(ISBLANK(B345),"",VLOOKUP(B345,Register!$A$1:$G$351,5,FALSE))</f>
        <v/>
      </c>
      <c r="G345" s="3" t="str">
        <f>IF($F345&lt;&gt;"",COUNTIF($F$2:$F345,$F345),"")</f>
        <v/>
      </c>
      <c r="H345" s="3" t="str">
        <f>IF(X345="","",COUNTIF($X$1:$X345,X345))</f>
        <v/>
      </c>
      <c r="I345" s="3" t="str">
        <f>IF(AND(E345&lt;&gt;"Unattached",E345&lt;&gt;""),COUNTIF($E$1:$E345,$E345),"")</f>
        <v/>
      </c>
      <c r="K345" s="10" t="str">
        <f>IF(AND(X345="M",H345&lt;4,NOT(F345="M15")),MAX(K$2:K344)+1,IF($F345="MS",MAX(K$2:K344)+1,""))</f>
        <v/>
      </c>
      <c r="L345" s="10" t="str">
        <f>IF(AND($F345="M40",K345=""),MAX(L$2:L344)+1,"")</f>
        <v/>
      </c>
      <c r="M345" s="10" t="str">
        <f>IF(AND($F345="M50",K345=""),MAX(M$2:M344)+1,"")</f>
        <v/>
      </c>
      <c r="N345" s="10" t="str">
        <f>IF(AND($F345="M60",K345=""),MAX(N$2:N344)+1,"")</f>
        <v/>
      </c>
      <c r="O345" s="10" t="str">
        <f>IF(AND($F345="M70",K345=""),MAX(O$2:O344)+1,"")</f>
        <v/>
      </c>
      <c r="P345" s="10" t="str">
        <f>IF(AND(X345="F",H345&lt;4,NOT(F345="W15")),MAX(P$2:P344)+1,IF($F345="WS",MAX(P$2:P344)+1,""))</f>
        <v/>
      </c>
      <c r="Q345" s="10" t="str">
        <f>IF(AND($F345="W40",P345=""),MAX(Q$2:Q344)+1,"")</f>
        <v/>
      </c>
      <c r="R345" s="10" t="str">
        <f>IF(AND($F345="W50",P345=""),MAX(R$2:R344)+1,"")</f>
        <v/>
      </c>
      <c r="S345" s="10" t="str">
        <f>IF(AND($F345="W60",P345=""),MAX(S$2:S344)+1,"")</f>
        <v/>
      </c>
      <c r="T345" s="10" t="str">
        <f>IF(AND($F345="W70",P345=""),MAX(T$2:T344)+1,"")</f>
        <v/>
      </c>
      <c r="U345" s="10" t="str">
        <f>IF($F345="M15",MAX(U$2:U344)+1,"")</f>
        <v/>
      </c>
      <c r="V345" s="10" t="str">
        <f>IF($F345="W15",MAX(V$2:V344)+1,"")</f>
        <v/>
      </c>
      <c r="X345" s="11" t="str">
        <f>IF(ISBLANK(B345),"",VLOOKUP(B345,Register!$A$1:$G$351,6,FALSE))</f>
        <v/>
      </c>
    </row>
    <row r="346" spans="1:24" ht="12">
      <c r="A346" s="3" t="str">
        <f t="shared" si="7"/>
        <v/>
      </c>
      <c r="B346" s="3"/>
      <c r="C346" s="27"/>
      <c r="D346" s="3" t="str">
        <f>IF(B346="","",VLOOKUP(B346,Register!$A$1:$G$351,2,FALSE)&amp;" "&amp;VLOOKUP(B346,Register!$A$1:$G$351,3,FALSE))</f>
        <v/>
      </c>
      <c r="E346" s="3" t="str">
        <f>IF(ISBLANK(B346),"",VLOOKUP(B346,Register!$A$1:$G$351,4,FALSE))</f>
        <v/>
      </c>
      <c r="F346" s="5" t="str">
        <f>IF(ISBLANK(B346),"",VLOOKUP(B346,Register!$A$1:$G$351,5,FALSE))</f>
        <v/>
      </c>
      <c r="G346" s="3" t="str">
        <f>IF($F346&lt;&gt;"",COUNTIF($F$2:$F346,$F346),"")</f>
        <v/>
      </c>
      <c r="H346" s="3" t="str">
        <f>IF(X346="","",COUNTIF($X$1:$X346,X346))</f>
        <v/>
      </c>
      <c r="I346" s="3" t="str">
        <f>IF(AND(E346&lt;&gt;"Unattached",E346&lt;&gt;""),COUNTIF($E$1:$E346,$E346),"")</f>
        <v/>
      </c>
      <c r="K346" s="10" t="str">
        <f>IF(AND(X346="M",H346&lt;4,NOT(F346="M15")),MAX(K$2:K345)+1,IF($F346="MS",MAX(K$2:K345)+1,""))</f>
        <v/>
      </c>
      <c r="L346" s="10" t="str">
        <f>IF(AND($F346="M40",K346=""),MAX(L$2:L345)+1,"")</f>
        <v/>
      </c>
      <c r="M346" s="10" t="str">
        <f>IF(AND($F346="M50",K346=""),MAX(M$2:M345)+1,"")</f>
        <v/>
      </c>
      <c r="N346" s="10" t="str">
        <f>IF(AND($F346="M60",K346=""),MAX(N$2:N345)+1,"")</f>
        <v/>
      </c>
      <c r="O346" s="10" t="str">
        <f>IF(AND($F346="M70",K346=""),MAX(O$2:O345)+1,"")</f>
        <v/>
      </c>
      <c r="P346" s="10" t="str">
        <f>IF(AND(X346="F",H346&lt;4,NOT(F346="W15")),MAX(P$2:P345)+1,IF($F346="WS",MAX(P$2:P345)+1,""))</f>
        <v/>
      </c>
      <c r="Q346" s="10" t="str">
        <f>IF(AND($F346="W40",P346=""),MAX(Q$2:Q345)+1,"")</f>
        <v/>
      </c>
      <c r="R346" s="10" t="str">
        <f>IF(AND($F346="W50",P346=""),MAX(R$2:R345)+1,"")</f>
        <v/>
      </c>
      <c r="S346" s="10" t="str">
        <f>IF(AND($F346="W60",P346=""),MAX(S$2:S345)+1,"")</f>
        <v/>
      </c>
      <c r="T346" s="10" t="str">
        <f>IF(AND($F346="W70",P346=""),MAX(T$2:T345)+1,"")</f>
        <v/>
      </c>
      <c r="U346" s="10" t="str">
        <f>IF($F346="M15",MAX(U$2:U345)+1,"")</f>
        <v/>
      </c>
      <c r="V346" s="10" t="str">
        <f>IF($F346="W15",MAX(V$2:V345)+1,"")</f>
        <v/>
      </c>
      <c r="X346" s="11" t="str">
        <f>IF(ISBLANK(B346),"",VLOOKUP(B346,Register!$A$1:$G$351,6,FALSE))</f>
        <v/>
      </c>
    </row>
    <row r="347" spans="1:24" ht="12">
      <c r="A347" s="3" t="str">
        <f t="shared" si="7"/>
        <v/>
      </c>
      <c r="B347" s="3"/>
      <c r="C347" s="27"/>
      <c r="D347" s="3" t="str">
        <f>IF(B347="","",VLOOKUP(B347,Register!$A$1:$G$351,2,FALSE)&amp;" "&amp;VLOOKUP(B347,Register!$A$1:$G$351,3,FALSE))</f>
        <v/>
      </c>
      <c r="E347" s="3" t="str">
        <f>IF(ISBLANK(B347),"",VLOOKUP(B347,Register!$A$1:$G$351,4,FALSE))</f>
        <v/>
      </c>
      <c r="F347" s="5" t="str">
        <f>IF(ISBLANK(B347),"",VLOOKUP(B347,Register!$A$1:$G$351,5,FALSE))</f>
        <v/>
      </c>
      <c r="G347" s="3" t="str">
        <f>IF($F347&lt;&gt;"",COUNTIF($F$2:$F347,$F347),"")</f>
        <v/>
      </c>
      <c r="H347" s="3" t="str">
        <f>IF(X347="","",COUNTIF($X$1:$X347,X347))</f>
        <v/>
      </c>
      <c r="I347" s="3" t="str">
        <f>IF(AND(E347&lt;&gt;"Unattached",E347&lt;&gt;""),COUNTIF($E$1:$E347,$E347),"")</f>
        <v/>
      </c>
      <c r="K347" s="10" t="str">
        <f>IF(AND(X347="M",H347&lt;4,NOT(F347="M15")),MAX(K$2:K346)+1,IF($F347="MS",MAX(K$2:K346)+1,""))</f>
        <v/>
      </c>
      <c r="L347" s="10" t="str">
        <f>IF(AND($F347="M40",K347=""),MAX(L$2:L346)+1,"")</f>
        <v/>
      </c>
      <c r="M347" s="10" t="str">
        <f>IF(AND($F347="M50",K347=""),MAX(M$2:M346)+1,"")</f>
        <v/>
      </c>
      <c r="N347" s="10" t="str">
        <f>IF(AND($F347="M60",K347=""),MAX(N$2:N346)+1,"")</f>
        <v/>
      </c>
      <c r="O347" s="10" t="str">
        <f>IF(AND($F347="M70",K347=""),MAX(O$2:O346)+1,"")</f>
        <v/>
      </c>
      <c r="P347" s="10" t="str">
        <f>IF(AND(X347="F",H347&lt;4,NOT(F347="W15")),MAX(P$2:P346)+1,IF($F347="WS",MAX(P$2:P346)+1,""))</f>
        <v/>
      </c>
      <c r="Q347" s="10" t="str">
        <f>IF(AND($F347="W40",P347=""),MAX(Q$2:Q346)+1,"")</f>
        <v/>
      </c>
      <c r="R347" s="10" t="str">
        <f>IF(AND($F347="W50",P347=""),MAX(R$2:R346)+1,"")</f>
        <v/>
      </c>
      <c r="S347" s="10" t="str">
        <f>IF(AND($F347="W60",P347=""),MAX(S$2:S346)+1,"")</f>
        <v/>
      </c>
      <c r="T347" s="10" t="str">
        <f>IF(AND($F347="W70",P347=""),MAX(T$2:T346)+1,"")</f>
        <v/>
      </c>
      <c r="U347" s="10" t="str">
        <f>IF($F347="M15",MAX(U$2:U346)+1,"")</f>
        <v/>
      </c>
      <c r="V347" s="10" t="str">
        <f>IF($F347="W15",MAX(V$2:V346)+1,"")</f>
        <v/>
      </c>
      <c r="X347" s="11" t="str">
        <f>IF(ISBLANK(B347),"",VLOOKUP(B347,Register!$A$1:$G$351,6,FALSE))</f>
        <v/>
      </c>
    </row>
    <row r="348" spans="1:24" ht="12">
      <c r="A348" s="3" t="str">
        <f t="shared" si="7"/>
        <v/>
      </c>
      <c r="B348" s="3"/>
      <c r="C348" s="27"/>
      <c r="D348" s="3" t="str">
        <f>IF(B348="","",VLOOKUP(B348,Register!$A$1:$G$351,2,FALSE)&amp;" "&amp;VLOOKUP(B348,Register!$A$1:$G$351,3,FALSE))</f>
        <v/>
      </c>
      <c r="E348" s="3" t="str">
        <f>IF(ISBLANK(B348),"",VLOOKUP(B348,Register!$A$1:$G$351,4,FALSE))</f>
        <v/>
      </c>
      <c r="F348" s="5" t="str">
        <f>IF(ISBLANK(B348),"",VLOOKUP(B348,Register!$A$1:$G$351,5,FALSE))</f>
        <v/>
      </c>
      <c r="G348" s="3" t="str">
        <f>IF($F348&lt;&gt;"",COUNTIF($F$2:$F348,$F348),"")</f>
        <v/>
      </c>
      <c r="H348" s="3" t="str">
        <f>IF(X348="","",COUNTIF($X$1:$X348,X348))</f>
        <v/>
      </c>
      <c r="I348" s="3" t="str">
        <f>IF(AND(E348&lt;&gt;"Unattached",E348&lt;&gt;""),COUNTIF($E$1:$E348,$E348),"")</f>
        <v/>
      </c>
      <c r="K348" s="10" t="str">
        <f>IF(AND(X348="M",H348&lt;4,NOT(F348="M15")),MAX(K$2:K347)+1,IF($F348="MS",MAX(K$2:K347)+1,""))</f>
        <v/>
      </c>
      <c r="L348" s="10" t="str">
        <f>IF(AND($F348="M40",K348=""),MAX(L$2:L347)+1,"")</f>
        <v/>
      </c>
      <c r="M348" s="10" t="str">
        <f>IF(AND($F348="M50",K348=""),MAX(M$2:M347)+1,"")</f>
        <v/>
      </c>
      <c r="N348" s="10" t="str">
        <f>IF(AND($F348="M60",K348=""),MAX(N$2:N347)+1,"")</f>
        <v/>
      </c>
      <c r="O348" s="10" t="str">
        <f>IF(AND($F348="M70",K348=""),MAX(O$2:O347)+1,"")</f>
        <v/>
      </c>
      <c r="P348" s="10" t="str">
        <f>IF(AND(X348="F",H348&lt;4,NOT(F348="W15")),MAX(P$2:P347)+1,IF($F348="WS",MAX(P$2:P347)+1,""))</f>
        <v/>
      </c>
      <c r="Q348" s="10" t="str">
        <f>IF(AND($F348="W40",P348=""),MAX(Q$2:Q347)+1,"")</f>
        <v/>
      </c>
      <c r="R348" s="10" t="str">
        <f>IF(AND($F348="W50",P348=""),MAX(R$2:R347)+1,"")</f>
        <v/>
      </c>
      <c r="S348" s="10" t="str">
        <f>IF(AND($F348="W60",P348=""),MAX(S$2:S347)+1,"")</f>
        <v/>
      </c>
      <c r="T348" s="10" t="str">
        <f>IF(AND($F348="W70",P348=""),MAX(T$2:T347)+1,"")</f>
        <v/>
      </c>
      <c r="U348" s="10" t="str">
        <f>IF($F348="M15",MAX(U$2:U347)+1,"")</f>
        <v/>
      </c>
      <c r="V348" s="10" t="str">
        <f>IF($F348="W15",MAX(V$2:V347)+1,"")</f>
        <v/>
      </c>
      <c r="X348" s="11" t="str">
        <f>IF(ISBLANK(B348),"",VLOOKUP(B348,Register!$A$1:$G$351,6,FALSE))</f>
        <v/>
      </c>
    </row>
    <row r="349" spans="1:24" ht="12">
      <c r="A349" s="3" t="str">
        <f t="shared" si="7"/>
        <v/>
      </c>
      <c r="B349" s="3"/>
      <c r="C349" s="27"/>
      <c r="D349" s="3" t="str">
        <f>IF(B349="","",VLOOKUP(B349,Register!$A$1:$G$351,2,FALSE)&amp;" "&amp;VLOOKUP(B349,Register!$A$1:$G$351,3,FALSE))</f>
        <v/>
      </c>
      <c r="E349" s="3" t="str">
        <f>IF(ISBLANK(B349),"",VLOOKUP(B349,Register!$A$1:$G$351,4,FALSE))</f>
        <v/>
      </c>
      <c r="F349" s="5" t="str">
        <f>IF(ISBLANK(B349),"",VLOOKUP(B349,Register!$A$1:$G$351,5,FALSE))</f>
        <v/>
      </c>
      <c r="G349" s="3" t="str">
        <f>IF($F349&lt;&gt;"",COUNTIF($F$2:$F349,$F349),"")</f>
        <v/>
      </c>
      <c r="H349" s="3" t="str">
        <f>IF(X349="","",COUNTIF($X$1:$X349,X349))</f>
        <v/>
      </c>
      <c r="I349" s="3" t="str">
        <f>IF(AND(E349&lt;&gt;"Unattached",E349&lt;&gt;""),COUNTIF($E$1:$E349,$E349),"")</f>
        <v/>
      </c>
      <c r="K349" s="10" t="str">
        <f>IF(AND(X349="M",H349&lt;4,NOT(F349="M15")),MAX(K$2:K348)+1,IF($F349="MS",MAX(K$2:K348)+1,""))</f>
        <v/>
      </c>
      <c r="L349" s="10" t="str">
        <f>IF(AND($F349="M40",K349=""),MAX(L$2:L348)+1,"")</f>
        <v/>
      </c>
      <c r="M349" s="10" t="str">
        <f>IF(AND($F349="M50",K349=""),MAX(M$2:M348)+1,"")</f>
        <v/>
      </c>
      <c r="N349" s="10" t="str">
        <f>IF(AND($F349="M60",K349=""),MAX(N$2:N348)+1,"")</f>
        <v/>
      </c>
      <c r="O349" s="10" t="str">
        <f>IF(AND($F349="M70",K349=""),MAX(O$2:O348)+1,"")</f>
        <v/>
      </c>
      <c r="P349" s="10" t="str">
        <f>IF(AND(X349="F",H349&lt;4,NOT(F349="W15")),MAX(P$2:P348)+1,IF($F349="WS",MAX(P$2:P348)+1,""))</f>
        <v/>
      </c>
      <c r="Q349" s="10" t="str">
        <f>IF(AND($F349="W40",P349=""),MAX(Q$2:Q348)+1,"")</f>
        <v/>
      </c>
      <c r="R349" s="10" t="str">
        <f>IF(AND($F349="W50",P349=""),MAX(R$2:R348)+1,"")</f>
        <v/>
      </c>
      <c r="S349" s="10" t="str">
        <f>IF(AND($F349="W60",P349=""),MAX(S$2:S348)+1,"")</f>
        <v/>
      </c>
      <c r="T349" s="10" t="str">
        <f>IF(AND($F349="W70",P349=""),MAX(T$2:T348)+1,"")</f>
        <v/>
      </c>
      <c r="U349" s="10" t="str">
        <f>IF($F349="M15",MAX(U$2:U348)+1,"")</f>
        <v/>
      </c>
      <c r="V349" s="10" t="str">
        <f>IF($F349="W15",MAX(V$2:V348)+1,"")</f>
        <v/>
      </c>
      <c r="X349" s="11" t="str">
        <f>IF(ISBLANK(B349),"",VLOOKUP(B349,Register!$A$1:$G$351,6,FALSE))</f>
        <v/>
      </c>
    </row>
    <row r="350" spans="1:24" ht="12">
      <c r="A350" s="3" t="str">
        <f t="shared" si="7"/>
        <v/>
      </c>
      <c r="B350" s="3"/>
      <c r="C350" s="27"/>
      <c r="D350" s="3" t="str">
        <f>IF(B350="","",VLOOKUP(B350,Register!$A$1:$G$351,2,FALSE)&amp;" "&amp;VLOOKUP(B350,Register!$A$1:$G$351,3,FALSE))</f>
        <v/>
      </c>
      <c r="E350" s="3" t="str">
        <f>IF(ISBLANK(B350),"",VLOOKUP(B350,Register!$A$1:$G$351,4,FALSE))</f>
        <v/>
      </c>
      <c r="F350" s="5" t="str">
        <f>IF(ISBLANK(B350),"",VLOOKUP(B350,Register!$A$1:$G$351,5,FALSE))</f>
        <v/>
      </c>
      <c r="G350" s="3" t="str">
        <f>IF($F350&lt;&gt;"",COUNTIF($F$2:$F350,$F350),"")</f>
        <v/>
      </c>
      <c r="H350" s="3" t="str">
        <f>IF(X350="","",COUNTIF($X$1:$X350,X350))</f>
        <v/>
      </c>
      <c r="I350" s="3" t="str">
        <f>IF(AND(E350&lt;&gt;"Unattached",E350&lt;&gt;""),COUNTIF($E$1:$E350,$E350),"")</f>
        <v/>
      </c>
      <c r="K350" s="10" t="str">
        <f>IF(AND(X350="M",H350&lt;4,NOT(F350="M15")),MAX(K$2:K349)+1,IF($F350="MS",MAX(K$2:K349)+1,""))</f>
        <v/>
      </c>
      <c r="L350" s="10" t="str">
        <f>IF(AND($F350="M40",K350=""),MAX(L$2:L349)+1,"")</f>
        <v/>
      </c>
      <c r="M350" s="10" t="str">
        <f>IF(AND($F350="M50",K350=""),MAX(M$2:M349)+1,"")</f>
        <v/>
      </c>
      <c r="N350" s="10" t="str">
        <f>IF(AND($F350="M60",K350=""),MAX(N$2:N349)+1,"")</f>
        <v/>
      </c>
      <c r="O350" s="10" t="str">
        <f>IF(AND($F350="M70",K350=""),MAX(O$2:O349)+1,"")</f>
        <v/>
      </c>
      <c r="P350" s="10" t="str">
        <f>IF(AND(X350="F",H350&lt;4,NOT(F350="W15")),MAX(P$2:P349)+1,IF($F350="WS",MAX(P$2:P349)+1,""))</f>
        <v/>
      </c>
      <c r="Q350" s="10" t="str">
        <f>IF(AND($F350="W40",P350=""),MAX(Q$2:Q349)+1,"")</f>
        <v/>
      </c>
      <c r="R350" s="10" t="str">
        <f>IF(AND($F350="W50",P350=""),MAX(R$2:R349)+1,"")</f>
        <v/>
      </c>
      <c r="S350" s="10" t="str">
        <f>IF(AND($F350="W60",P350=""),MAX(S$2:S349)+1,"")</f>
        <v/>
      </c>
      <c r="T350" s="10" t="str">
        <f>IF(AND($F350="W70",P350=""),MAX(T$2:T349)+1,"")</f>
        <v/>
      </c>
      <c r="U350" s="10" t="str">
        <f>IF($F350="M15",MAX(U$2:U349)+1,"")</f>
        <v/>
      </c>
      <c r="V350" s="10" t="str">
        <f>IF($F350="W15",MAX(V$2:V349)+1,"")</f>
        <v/>
      </c>
      <c r="X350" s="11" t="str">
        <f>IF(ISBLANK(B350),"",VLOOKUP(B350,Register!$A$1:$G$351,6,FALSE))</f>
        <v/>
      </c>
    </row>
    <row r="351" spans="1:24" ht="12">
      <c r="A351" s="3" t="str">
        <f t="shared" si="7"/>
        <v/>
      </c>
      <c r="B351" s="3"/>
      <c r="C351" s="4"/>
      <c r="D351" s="3" t="str">
        <f>IF(B351="","",VLOOKUP(B351,Register!$A$1:$G$351,2,FALSE)&amp;" "&amp;VLOOKUP(B351,Register!$A$1:$G$351,3,FALSE))</f>
        <v/>
      </c>
      <c r="E351" s="3" t="str">
        <f>IF(ISBLANK(B351),"",VLOOKUP(B351,Register!$A$1:$G$351,4,FALSE))</f>
        <v/>
      </c>
      <c r="F351" s="5" t="str">
        <f>IF(ISBLANK(B351),"",VLOOKUP(B351,Register!$A$1:$G$351,5,FALSE))</f>
        <v/>
      </c>
      <c r="G351" s="3" t="str">
        <f>IF($F351&lt;&gt;"",COUNTIF($F$2:$F351,$F351),"")</f>
        <v/>
      </c>
      <c r="H351" s="3" t="str">
        <f>IF(X351="","",COUNTIF($X$1:$X351,X351))</f>
        <v/>
      </c>
      <c r="I351" s="3" t="str">
        <f>IF(AND(E351&lt;&gt;"Unattached",E351&lt;&gt;""),COUNTIF($E$1:$E351,$E351),"")</f>
        <v/>
      </c>
      <c r="K351" s="10" t="str">
        <f>IF(AND(X351="M",H351&lt;4,NOT(F351="M15")),MAX(K$2:K350)+1,IF($F351="MS",MAX(K$2:K350)+1,""))</f>
        <v/>
      </c>
      <c r="L351" s="10" t="str">
        <f>IF(AND($F351="M40",K351=""),MAX(L$2:L350)+1,"")</f>
        <v/>
      </c>
      <c r="M351" s="10" t="str">
        <f>IF(AND($F351="M50",K351=""),MAX(M$2:M350)+1,"")</f>
        <v/>
      </c>
      <c r="N351" s="10" t="str">
        <f>IF(AND($F351="M60",K351=""),MAX(N$2:N350)+1,"")</f>
        <v/>
      </c>
      <c r="O351" s="10" t="str">
        <f>IF(AND($F351="M70",K351=""),MAX(O$2:O350)+1,"")</f>
        <v/>
      </c>
      <c r="P351" s="10" t="str">
        <f>IF(AND(X351="F",H351&lt;4,NOT(F351="W15")),MAX(P$2:P350)+1,IF($F351="WS",MAX(P$2:P350)+1,""))</f>
        <v/>
      </c>
      <c r="Q351" s="10" t="str">
        <f>IF(AND($F351="W40",P351=""),MAX(Q$2:Q350)+1,"")</f>
        <v/>
      </c>
      <c r="R351" s="10" t="str">
        <f>IF(AND($F351="W50",P351=""),MAX(R$2:R350)+1,"")</f>
        <v/>
      </c>
      <c r="S351" s="10" t="str">
        <f>IF(AND($F351="W60",P351=""),MAX(S$2:S350)+1,"")</f>
        <v/>
      </c>
      <c r="T351" s="10" t="str">
        <f>IF(AND($F351="W70",P351=""),MAX(T$2:T350)+1,"")</f>
        <v/>
      </c>
      <c r="U351" s="10" t="str">
        <f>IF($F351="M15",MAX(U$2:U350)+1,"")</f>
        <v/>
      </c>
      <c r="V351" s="10" t="str">
        <f>IF($F351="W15",MAX(V$2:V350)+1,"")</f>
        <v/>
      </c>
      <c r="X351" s="11" t="str">
        <f>IF(ISBLANK(B351),"",VLOOKUP(B351,Register!$A$1:$G$351,6,FALSE))</f>
        <v/>
      </c>
    </row>
  </sheetData>
  <phoneticPr fontId="0" type="noConversion"/>
  <conditionalFormatting sqref="B1 B323:B65536">
    <cfRule type="expression" dxfId="2" priority="2" stopIfTrue="1">
      <formula>COUNTIF(B:B,B1)&gt;1</formula>
    </cfRule>
  </conditionalFormatting>
  <conditionalFormatting sqref="B2:B73 B75:B322">
    <cfRule type="expression" dxfId="1" priority="1" stopIfTrue="1">
      <formula>COUNTIF(B:B,B2)&gt;1</formula>
    </cfRule>
  </conditionalFormatting>
  <printOptions horizontalCentered="1"/>
  <pageMargins left="0" right="0" top="0.62992125984251968" bottom="0.55118110236220474" header="0" footer="0"/>
  <pageSetup paperSize="9" fitToHeight="12" orientation="landscape" horizontalDpi="4294967293" verticalDpi="300" r:id="rId1"/>
  <headerFooter alignWithMargins="0">
    <oddHeader>&amp;LVictory AC&amp;CHayling Billy 5 Results&amp;R14 June 2017</oddHeader>
    <oddFooter>&amp;C&amp;"Times New Roman,Regular"&amp;9Page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C1:C351"/>
  <sheetViews>
    <sheetView topLeftCell="A53" workbookViewId="0">
      <selection activeCell="H62" sqref="H62"/>
    </sheetView>
  </sheetViews>
  <sheetFormatPr defaultRowHeight="15"/>
  <sheetData>
    <row r="1" spans="3:3">
      <c r="C1" s="3">
        <v>1</v>
      </c>
    </row>
    <row r="2" spans="3:3">
      <c r="C2" s="3">
        <v>2</v>
      </c>
    </row>
    <row r="3" spans="3:3">
      <c r="C3" s="3">
        <v>3</v>
      </c>
    </row>
    <row r="4" spans="3:3">
      <c r="C4" s="3">
        <v>4</v>
      </c>
    </row>
    <row r="5" spans="3:3">
      <c r="C5" s="3">
        <v>5</v>
      </c>
    </row>
    <row r="6" spans="3:3">
      <c r="C6" s="3">
        <v>6</v>
      </c>
    </row>
    <row r="7" spans="3:3">
      <c r="C7" s="3">
        <v>7</v>
      </c>
    </row>
    <row r="8" spans="3:3">
      <c r="C8" s="3">
        <v>8</v>
      </c>
    </row>
    <row r="9" spans="3:3">
      <c r="C9" s="3">
        <v>9</v>
      </c>
    </row>
    <row r="10" spans="3:3">
      <c r="C10" s="3">
        <v>10</v>
      </c>
    </row>
    <row r="11" spans="3:3">
      <c r="C11" s="3">
        <v>11</v>
      </c>
    </row>
    <row r="12" spans="3:3">
      <c r="C12" s="3">
        <v>12</v>
      </c>
    </row>
    <row r="13" spans="3:3">
      <c r="C13" s="3">
        <v>13</v>
      </c>
    </row>
    <row r="14" spans="3:3">
      <c r="C14" s="3">
        <v>14</v>
      </c>
    </row>
    <row r="15" spans="3:3">
      <c r="C15" s="3">
        <v>15</v>
      </c>
    </row>
    <row r="16" spans="3:3">
      <c r="C16" s="3">
        <v>16</v>
      </c>
    </row>
    <row r="17" spans="3:3">
      <c r="C17" s="3">
        <v>17</v>
      </c>
    </row>
    <row r="18" spans="3:3">
      <c r="C18" s="3">
        <v>18</v>
      </c>
    </row>
    <row r="19" spans="3:3">
      <c r="C19" s="3">
        <v>19</v>
      </c>
    </row>
    <row r="20" spans="3:3">
      <c r="C20" s="3">
        <v>20</v>
      </c>
    </row>
    <row r="21" spans="3:3">
      <c r="C21" s="3">
        <v>21</v>
      </c>
    </row>
    <row r="22" spans="3:3">
      <c r="C22" s="3">
        <v>22</v>
      </c>
    </row>
    <row r="23" spans="3:3">
      <c r="C23" s="3">
        <v>23</v>
      </c>
    </row>
    <row r="24" spans="3:3">
      <c r="C24" s="3">
        <v>24</v>
      </c>
    </row>
    <row r="25" spans="3:3">
      <c r="C25" s="3">
        <v>25</v>
      </c>
    </row>
    <row r="26" spans="3:3">
      <c r="C26" s="3">
        <v>26</v>
      </c>
    </row>
    <row r="27" spans="3:3">
      <c r="C27" s="3">
        <v>27</v>
      </c>
    </row>
    <row r="28" spans="3:3">
      <c r="C28" s="3">
        <v>28</v>
      </c>
    </row>
    <row r="29" spans="3:3">
      <c r="C29" s="3">
        <v>29</v>
      </c>
    </row>
    <row r="30" spans="3:3">
      <c r="C30" s="3">
        <v>30</v>
      </c>
    </row>
    <row r="31" spans="3:3">
      <c r="C31" s="3">
        <v>31</v>
      </c>
    </row>
    <row r="32" spans="3:3">
      <c r="C32" s="3">
        <v>32</v>
      </c>
    </row>
    <row r="33" spans="3:3">
      <c r="C33" s="3">
        <v>33</v>
      </c>
    </row>
    <row r="34" spans="3:3">
      <c r="C34" s="3">
        <v>34</v>
      </c>
    </row>
    <row r="35" spans="3:3">
      <c r="C35" s="3">
        <v>35</v>
      </c>
    </row>
    <row r="36" spans="3:3">
      <c r="C36" s="3">
        <v>36</v>
      </c>
    </row>
    <row r="37" spans="3:3">
      <c r="C37" s="3">
        <v>37</v>
      </c>
    </row>
    <row r="38" spans="3:3">
      <c r="C38" s="3">
        <v>38</v>
      </c>
    </row>
    <row r="39" spans="3:3">
      <c r="C39" s="3">
        <v>39</v>
      </c>
    </row>
    <row r="40" spans="3:3">
      <c r="C40" s="3">
        <v>40</v>
      </c>
    </row>
    <row r="41" spans="3:3">
      <c r="C41" s="3">
        <v>41</v>
      </c>
    </row>
    <row r="42" spans="3:3">
      <c r="C42" s="3">
        <v>42</v>
      </c>
    </row>
    <row r="43" spans="3:3">
      <c r="C43" s="3">
        <v>43</v>
      </c>
    </row>
    <row r="44" spans="3:3">
      <c r="C44" s="3">
        <v>44</v>
      </c>
    </row>
    <row r="45" spans="3:3">
      <c r="C45" s="3">
        <v>45</v>
      </c>
    </row>
    <row r="46" spans="3:3">
      <c r="C46" s="3">
        <v>46</v>
      </c>
    </row>
    <row r="47" spans="3:3">
      <c r="C47" s="3">
        <v>47</v>
      </c>
    </row>
    <row r="48" spans="3:3">
      <c r="C48" s="3">
        <v>48</v>
      </c>
    </row>
    <row r="49" spans="3:3">
      <c r="C49" s="3">
        <v>49</v>
      </c>
    </row>
    <row r="50" spans="3:3">
      <c r="C50" s="3">
        <v>50</v>
      </c>
    </row>
    <row r="51" spans="3:3">
      <c r="C51" s="3">
        <v>51</v>
      </c>
    </row>
    <row r="52" spans="3:3">
      <c r="C52" s="3">
        <v>52</v>
      </c>
    </row>
    <row r="53" spans="3:3">
      <c r="C53" s="3">
        <v>53</v>
      </c>
    </row>
    <row r="54" spans="3:3">
      <c r="C54" s="3">
        <v>54</v>
      </c>
    </row>
    <row r="55" spans="3:3">
      <c r="C55" s="3">
        <v>55</v>
      </c>
    </row>
    <row r="56" spans="3:3">
      <c r="C56" s="3">
        <v>56</v>
      </c>
    </row>
    <row r="57" spans="3:3">
      <c r="C57" s="3">
        <v>57</v>
      </c>
    </row>
    <row r="58" spans="3:3">
      <c r="C58" s="3">
        <v>58</v>
      </c>
    </row>
    <row r="59" spans="3:3">
      <c r="C59" s="3">
        <v>59</v>
      </c>
    </row>
    <row r="60" spans="3:3">
      <c r="C60" s="3">
        <v>60</v>
      </c>
    </row>
    <row r="61" spans="3:3">
      <c r="C61" s="3">
        <v>61</v>
      </c>
    </row>
    <row r="62" spans="3:3">
      <c r="C62" s="3">
        <v>62</v>
      </c>
    </row>
    <row r="63" spans="3:3">
      <c r="C63" s="3">
        <v>63</v>
      </c>
    </row>
    <row r="64" spans="3:3">
      <c r="C64" s="3">
        <v>64</v>
      </c>
    </row>
    <row r="65" spans="3:3">
      <c r="C65" s="3">
        <v>65</v>
      </c>
    </row>
    <row r="66" spans="3:3">
      <c r="C66" s="3">
        <v>66</v>
      </c>
    </row>
    <row r="67" spans="3:3">
      <c r="C67" s="3">
        <v>67</v>
      </c>
    </row>
    <row r="68" spans="3:3">
      <c r="C68" s="3">
        <v>68</v>
      </c>
    </row>
    <row r="69" spans="3:3">
      <c r="C69" s="3">
        <v>69</v>
      </c>
    </row>
    <row r="70" spans="3:3">
      <c r="C70" s="3">
        <v>70</v>
      </c>
    </row>
    <row r="71" spans="3:3">
      <c r="C71" s="3">
        <v>71</v>
      </c>
    </row>
    <row r="72" spans="3:3">
      <c r="C72" s="3">
        <v>72</v>
      </c>
    </row>
    <row r="73" spans="3:3">
      <c r="C73" s="34">
        <v>73</v>
      </c>
    </row>
    <row r="74" spans="3:3">
      <c r="C74" s="3">
        <v>74</v>
      </c>
    </row>
    <row r="75" spans="3:3">
      <c r="C75" s="3">
        <v>75</v>
      </c>
    </row>
    <row r="76" spans="3:3">
      <c r="C76" s="3">
        <v>76</v>
      </c>
    </row>
    <row r="77" spans="3:3">
      <c r="C77" s="3">
        <v>77</v>
      </c>
    </row>
    <row r="78" spans="3:3">
      <c r="C78" s="3">
        <v>79</v>
      </c>
    </row>
    <row r="79" spans="3:3">
      <c r="C79" s="3">
        <v>80</v>
      </c>
    </row>
    <row r="80" spans="3:3">
      <c r="C80" s="3">
        <v>81</v>
      </c>
    </row>
    <row r="81" spans="3:3">
      <c r="C81" s="3">
        <v>82</v>
      </c>
    </row>
    <row r="82" spans="3:3">
      <c r="C82" s="3">
        <v>83</v>
      </c>
    </row>
    <row r="83" spans="3:3">
      <c r="C83" s="3">
        <v>84</v>
      </c>
    </row>
    <row r="84" spans="3:3">
      <c r="C84" s="3">
        <v>85</v>
      </c>
    </row>
    <row r="85" spans="3:3">
      <c r="C85" s="3">
        <v>86</v>
      </c>
    </row>
    <row r="86" spans="3:3">
      <c r="C86" s="3">
        <v>87</v>
      </c>
    </row>
    <row r="87" spans="3:3">
      <c r="C87" s="3">
        <v>88</v>
      </c>
    </row>
    <row r="88" spans="3:3">
      <c r="C88" s="3">
        <v>89</v>
      </c>
    </row>
    <row r="89" spans="3:3">
      <c r="C89" s="3">
        <v>90</v>
      </c>
    </row>
    <row r="90" spans="3:3">
      <c r="C90" s="3">
        <v>91</v>
      </c>
    </row>
    <row r="91" spans="3:3">
      <c r="C91" s="3">
        <v>92</v>
      </c>
    </row>
    <row r="92" spans="3:3">
      <c r="C92" s="3">
        <v>93</v>
      </c>
    </row>
    <row r="93" spans="3:3">
      <c r="C93" s="3">
        <v>94</v>
      </c>
    </row>
    <row r="94" spans="3:3">
      <c r="C94" s="3">
        <v>95</v>
      </c>
    </row>
    <row r="95" spans="3:3">
      <c r="C95" s="3">
        <v>96</v>
      </c>
    </row>
    <row r="96" spans="3:3">
      <c r="C96" s="3">
        <v>97</v>
      </c>
    </row>
    <row r="97" spans="3:3">
      <c r="C97" s="3">
        <v>99</v>
      </c>
    </row>
    <row r="98" spans="3:3">
      <c r="C98" s="3">
        <v>100</v>
      </c>
    </row>
    <row r="99" spans="3:3">
      <c r="C99" s="3">
        <v>101</v>
      </c>
    </row>
    <row r="100" spans="3:3">
      <c r="C100" s="3">
        <v>102</v>
      </c>
    </row>
    <row r="101" spans="3:3">
      <c r="C101" s="3">
        <v>103</v>
      </c>
    </row>
    <row r="102" spans="3:3">
      <c r="C102" s="3">
        <v>104</v>
      </c>
    </row>
    <row r="103" spans="3:3">
      <c r="C103" s="3">
        <v>105</v>
      </c>
    </row>
    <row r="104" spans="3:3">
      <c r="C104" s="3">
        <v>106</v>
      </c>
    </row>
    <row r="105" spans="3:3">
      <c r="C105" s="3">
        <v>107</v>
      </c>
    </row>
    <row r="106" spans="3:3">
      <c r="C106" s="3">
        <v>108</v>
      </c>
    </row>
    <row r="107" spans="3:3">
      <c r="C107" s="3">
        <v>109</v>
      </c>
    </row>
    <row r="108" spans="3:3">
      <c r="C108" s="3">
        <v>110</v>
      </c>
    </row>
    <row r="109" spans="3:3">
      <c r="C109" s="3">
        <v>111</v>
      </c>
    </row>
    <row r="110" spans="3:3">
      <c r="C110" s="3">
        <v>112</v>
      </c>
    </row>
    <row r="111" spans="3:3">
      <c r="C111" s="3">
        <v>113</v>
      </c>
    </row>
    <row r="112" spans="3:3">
      <c r="C112" s="3">
        <v>114</v>
      </c>
    </row>
    <row r="113" spans="3:3">
      <c r="C113" s="3">
        <v>115</v>
      </c>
    </row>
    <row r="114" spans="3:3">
      <c r="C114" s="3">
        <v>116</v>
      </c>
    </row>
    <row r="115" spans="3:3">
      <c r="C115" s="3">
        <v>117</v>
      </c>
    </row>
    <row r="116" spans="3:3">
      <c r="C116" s="3">
        <v>118</v>
      </c>
    </row>
    <row r="117" spans="3:3">
      <c r="C117" s="3">
        <v>119</v>
      </c>
    </row>
    <row r="118" spans="3:3">
      <c r="C118" s="3">
        <v>120</v>
      </c>
    </row>
    <row r="119" spans="3:3">
      <c r="C119" s="3">
        <v>121</v>
      </c>
    </row>
    <row r="120" spans="3:3">
      <c r="C120" s="3">
        <v>122</v>
      </c>
    </row>
    <row r="121" spans="3:3">
      <c r="C121" s="3">
        <v>123</v>
      </c>
    </row>
    <row r="122" spans="3:3">
      <c r="C122" s="3">
        <v>124</v>
      </c>
    </row>
    <row r="123" spans="3:3">
      <c r="C123" s="3">
        <v>125</v>
      </c>
    </row>
    <row r="124" spans="3:3">
      <c r="C124" s="3">
        <v>126</v>
      </c>
    </row>
    <row r="125" spans="3:3">
      <c r="C125" s="3">
        <v>127</v>
      </c>
    </row>
    <row r="126" spans="3:3">
      <c r="C126" s="3">
        <v>128</v>
      </c>
    </row>
    <row r="127" spans="3:3">
      <c r="C127" s="3">
        <v>129</v>
      </c>
    </row>
    <row r="128" spans="3:3">
      <c r="C128" s="3">
        <v>130</v>
      </c>
    </row>
    <row r="129" spans="3:3">
      <c r="C129" s="3">
        <v>131</v>
      </c>
    </row>
    <row r="130" spans="3:3">
      <c r="C130" s="3">
        <v>132</v>
      </c>
    </row>
    <row r="131" spans="3:3">
      <c r="C131" s="3">
        <v>133</v>
      </c>
    </row>
    <row r="132" spans="3:3">
      <c r="C132" s="3">
        <v>134</v>
      </c>
    </row>
    <row r="133" spans="3:3">
      <c r="C133" s="3">
        <v>135</v>
      </c>
    </row>
    <row r="134" spans="3:3">
      <c r="C134" s="3">
        <v>136</v>
      </c>
    </row>
    <row r="135" spans="3:3">
      <c r="C135" s="3">
        <v>137</v>
      </c>
    </row>
    <row r="136" spans="3:3">
      <c r="C136" s="3">
        <v>138</v>
      </c>
    </row>
    <row r="137" spans="3:3">
      <c r="C137" s="3">
        <v>139</v>
      </c>
    </row>
    <row r="138" spans="3:3">
      <c r="C138" s="3">
        <v>140</v>
      </c>
    </row>
    <row r="139" spans="3:3">
      <c r="C139" s="3">
        <v>141</v>
      </c>
    </row>
    <row r="140" spans="3:3">
      <c r="C140" s="3">
        <v>142</v>
      </c>
    </row>
    <row r="141" spans="3:3">
      <c r="C141" s="3">
        <v>143</v>
      </c>
    </row>
    <row r="142" spans="3:3">
      <c r="C142" s="3">
        <v>144</v>
      </c>
    </row>
    <row r="143" spans="3:3">
      <c r="C143" s="3">
        <v>145</v>
      </c>
    </row>
    <row r="144" spans="3:3">
      <c r="C144" s="3">
        <v>146</v>
      </c>
    </row>
    <row r="145" spans="3:3">
      <c r="C145" s="3">
        <v>147</v>
      </c>
    </row>
    <row r="146" spans="3:3">
      <c r="C146" s="3">
        <v>148</v>
      </c>
    </row>
    <row r="147" spans="3:3">
      <c r="C147" s="3">
        <v>149</v>
      </c>
    </row>
    <row r="148" spans="3:3">
      <c r="C148" s="3">
        <v>150</v>
      </c>
    </row>
    <row r="149" spans="3:3">
      <c r="C149" s="3">
        <v>151</v>
      </c>
    </row>
    <row r="150" spans="3:3">
      <c r="C150" s="3">
        <v>152</v>
      </c>
    </row>
    <row r="151" spans="3:3">
      <c r="C151" s="3">
        <v>153</v>
      </c>
    </row>
    <row r="152" spans="3:3">
      <c r="C152" s="3">
        <v>154</v>
      </c>
    </row>
    <row r="153" spans="3:3">
      <c r="C153" s="3">
        <v>155</v>
      </c>
    </row>
    <row r="154" spans="3:3">
      <c r="C154" s="3">
        <v>156</v>
      </c>
    </row>
    <row r="155" spans="3:3">
      <c r="C155" s="3">
        <v>157</v>
      </c>
    </row>
    <row r="156" spans="3:3">
      <c r="C156" s="3">
        <v>158</v>
      </c>
    </row>
    <row r="157" spans="3:3">
      <c r="C157" s="3">
        <v>159</v>
      </c>
    </row>
    <row r="158" spans="3:3">
      <c r="C158" s="3">
        <v>160</v>
      </c>
    </row>
    <row r="159" spans="3:3">
      <c r="C159" s="3">
        <v>161</v>
      </c>
    </row>
    <row r="160" spans="3:3">
      <c r="C160" s="3">
        <v>162</v>
      </c>
    </row>
    <row r="161" spans="3:3">
      <c r="C161" s="3">
        <v>163</v>
      </c>
    </row>
    <row r="162" spans="3:3">
      <c r="C162" s="3">
        <v>164</v>
      </c>
    </row>
    <row r="163" spans="3:3">
      <c r="C163" s="3">
        <v>165</v>
      </c>
    </row>
    <row r="164" spans="3:3">
      <c r="C164" s="3">
        <v>166</v>
      </c>
    </row>
    <row r="165" spans="3:3">
      <c r="C165" s="3">
        <v>167</v>
      </c>
    </row>
    <row r="166" spans="3:3">
      <c r="C166" s="3">
        <v>168</v>
      </c>
    </row>
    <row r="167" spans="3:3">
      <c r="C167" s="3">
        <v>169</v>
      </c>
    </row>
    <row r="168" spans="3:3">
      <c r="C168" s="3">
        <v>170</v>
      </c>
    </row>
    <row r="169" spans="3:3">
      <c r="C169" s="3">
        <v>171</v>
      </c>
    </row>
    <row r="170" spans="3:3">
      <c r="C170" s="3">
        <v>172</v>
      </c>
    </row>
    <row r="171" spans="3:3">
      <c r="C171" s="3">
        <v>173</v>
      </c>
    </row>
    <row r="172" spans="3:3">
      <c r="C172" s="3">
        <v>174</v>
      </c>
    </row>
    <row r="173" spans="3:3">
      <c r="C173" s="3">
        <v>175</v>
      </c>
    </row>
    <row r="174" spans="3:3">
      <c r="C174" s="3">
        <v>176</v>
      </c>
    </row>
    <row r="175" spans="3:3">
      <c r="C175" s="3">
        <v>177</v>
      </c>
    </row>
    <row r="176" spans="3:3">
      <c r="C176" s="3">
        <v>178</v>
      </c>
    </row>
    <row r="177" spans="3:3">
      <c r="C177" s="3">
        <v>179</v>
      </c>
    </row>
    <row r="178" spans="3:3">
      <c r="C178" s="3">
        <v>180</v>
      </c>
    </row>
    <row r="179" spans="3:3">
      <c r="C179" s="3">
        <v>181</v>
      </c>
    </row>
    <row r="180" spans="3:3">
      <c r="C180" s="3">
        <v>182</v>
      </c>
    </row>
    <row r="181" spans="3:3">
      <c r="C181" s="3">
        <v>183</v>
      </c>
    </row>
    <row r="182" spans="3:3">
      <c r="C182" s="3">
        <v>184</v>
      </c>
    </row>
    <row r="183" spans="3:3">
      <c r="C183" s="3">
        <v>185</v>
      </c>
    </row>
    <row r="184" spans="3:3">
      <c r="C184" s="3">
        <v>186</v>
      </c>
    </row>
    <row r="185" spans="3:3">
      <c r="C185" s="3">
        <v>187</v>
      </c>
    </row>
    <row r="186" spans="3:3">
      <c r="C186" s="3">
        <v>188</v>
      </c>
    </row>
    <row r="187" spans="3:3">
      <c r="C187" s="3">
        <v>189</v>
      </c>
    </row>
    <row r="188" spans="3:3">
      <c r="C188" s="3">
        <v>190</v>
      </c>
    </row>
    <row r="189" spans="3:3">
      <c r="C189" s="3">
        <v>191</v>
      </c>
    </row>
    <row r="190" spans="3:3">
      <c r="C190" s="3">
        <v>192</v>
      </c>
    </row>
    <row r="191" spans="3:3">
      <c r="C191" s="3">
        <v>194</v>
      </c>
    </row>
    <row r="192" spans="3:3">
      <c r="C192" s="3">
        <v>195</v>
      </c>
    </row>
    <row r="193" spans="3:3">
      <c r="C193" s="3">
        <v>196</v>
      </c>
    </row>
    <row r="194" spans="3:3">
      <c r="C194" s="3">
        <v>197</v>
      </c>
    </row>
    <row r="195" spans="3:3">
      <c r="C195" s="3">
        <v>199</v>
      </c>
    </row>
    <row r="196" spans="3:3">
      <c r="C196" s="3">
        <v>200</v>
      </c>
    </row>
    <row r="197" spans="3:3">
      <c r="C197" s="3">
        <v>201</v>
      </c>
    </row>
    <row r="198" spans="3:3">
      <c r="C198" s="3">
        <v>202</v>
      </c>
    </row>
    <row r="199" spans="3:3">
      <c r="C199" s="3">
        <v>203</v>
      </c>
    </row>
    <row r="200" spans="3:3">
      <c r="C200" s="3">
        <v>204</v>
      </c>
    </row>
    <row r="201" spans="3:3">
      <c r="C201" s="3">
        <v>205</v>
      </c>
    </row>
    <row r="202" spans="3:3">
      <c r="C202" s="3">
        <v>206</v>
      </c>
    </row>
    <row r="203" spans="3:3">
      <c r="C203" s="3">
        <v>207</v>
      </c>
    </row>
    <row r="204" spans="3:3">
      <c r="C204" s="3">
        <v>208</v>
      </c>
    </row>
    <row r="205" spans="3:3">
      <c r="C205" s="3">
        <v>209</v>
      </c>
    </row>
    <row r="206" spans="3:3">
      <c r="C206" s="3">
        <v>210</v>
      </c>
    </row>
    <row r="207" spans="3:3">
      <c r="C207" s="3">
        <v>211</v>
      </c>
    </row>
    <row r="208" spans="3:3">
      <c r="C208" s="3">
        <v>212</v>
      </c>
    </row>
    <row r="209" spans="3:3">
      <c r="C209" s="3">
        <v>213</v>
      </c>
    </row>
    <row r="210" spans="3:3">
      <c r="C210" s="3">
        <v>214</v>
      </c>
    </row>
    <row r="211" spans="3:3">
      <c r="C211" s="3">
        <v>215</v>
      </c>
    </row>
    <row r="212" spans="3:3">
      <c r="C212" s="3">
        <v>216</v>
      </c>
    </row>
    <row r="213" spans="3:3">
      <c r="C213" s="3">
        <v>217</v>
      </c>
    </row>
    <row r="214" spans="3:3">
      <c r="C214" s="3">
        <v>218</v>
      </c>
    </row>
    <row r="215" spans="3:3">
      <c r="C215" s="3">
        <v>219</v>
      </c>
    </row>
    <row r="216" spans="3:3">
      <c r="C216" s="3">
        <v>220</v>
      </c>
    </row>
    <row r="217" spans="3:3">
      <c r="C217" s="3">
        <v>221</v>
      </c>
    </row>
    <row r="218" spans="3:3">
      <c r="C218" s="3">
        <v>222</v>
      </c>
    </row>
    <row r="219" spans="3:3">
      <c r="C219" s="3">
        <v>223</v>
      </c>
    </row>
    <row r="220" spans="3:3">
      <c r="C220" s="3">
        <v>224</v>
      </c>
    </row>
    <row r="221" spans="3:3">
      <c r="C221" s="3">
        <v>225</v>
      </c>
    </row>
    <row r="222" spans="3:3">
      <c r="C222" s="3">
        <v>227</v>
      </c>
    </row>
    <row r="223" spans="3:3">
      <c r="C223" s="3">
        <v>228</v>
      </c>
    </row>
    <row r="224" spans="3:3">
      <c r="C224" s="3">
        <v>229</v>
      </c>
    </row>
    <row r="225" spans="3:3">
      <c r="C225" s="3">
        <v>230</v>
      </c>
    </row>
    <row r="226" spans="3:3">
      <c r="C226" s="3">
        <v>231</v>
      </c>
    </row>
    <row r="227" spans="3:3">
      <c r="C227" s="3">
        <v>232</v>
      </c>
    </row>
    <row r="228" spans="3:3">
      <c r="C228" s="3">
        <v>233</v>
      </c>
    </row>
    <row r="229" spans="3:3">
      <c r="C229" s="3">
        <v>234</v>
      </c>
    </row>
    <row r="230" spans="3:3">
      <c r="C230" s="3">
        <v>235</v>
      </c>
    </row>
    <row r="231" spans="3:3">
      <c r="C231" s="3">
        <v>236</v>
      </c>
    </row>
    <row r="232" spans="3:3">
      <c r="C232" s="3">
        <v>237</v>
      </c>
    </row>
    <row r="233" spans="3:3">
      <c r="C233" s="3">
        <v>238</v>
      </c>
    </row>
    <row r="234" spans="3:3">
      <c r="C234" s="3">
        <v>239</v>
      </c>
    </row>
    <row r="235" spans="3:3">
      <c r="C235" s="3">
        <v>240</v>
      </c>
    </row>
    <row r="236" spans="3:3">
      <c r="C236" s="3">
        <v>241</v>
      </c>
    </row>
    <row r="237" spans="3:3">
      <c r="C237" s="3">
        <v>242</v>
      </c>
    </row>
    <row r="238" spans="3:3">
      <c r="C238" s="3">
        <v>243</v>
      </c>
    </row>
    <row r="239" spans="3:3">
      <c r="C239" s="3">
        <v>244</v>
      </c>
    </row>
    <row r="240" spans="3:3">
      <c r="C240" s="3">
        <v>245</v>
      </c>
    </row>
    <row r="241" spans="3:3">
      <c r="C241" s="3">
        <v>246</v>
      </c>
    </row>
    <row r="242" spans="3:3">
      <c r="C242" s="3">
        <v>247</v>
      </c>
    </row>
    <row r="243" spans="3:3">
      <c r="C243" s="3">
        <v>248</v>
      </c>
    </row>
    <row r="244" spans="3:3">
      <c r="C244" s="3">
        <v>249</v>
      </c>
    </row>
    <row r="245" spans="3:3">
      <c r="C245" s="3">
        <v>250</v>
      </c>
    </row>
    <row r="246" spans="3:3">
      <c r="C246" s="3">
        <v>251</v>
      </c>
    </row>
    <row r="247" spans="3:3">
      <c r="C247" s="3">
        <v>252</v>
      </c>
    </row>
    <row r="248" spans="3:3">
      <c r="C248" s="3">
        <v>253</v>
      </c>
    </row>
    <row r="249" spans="3:3">
      <c r="C249" s="3">
        <v>254</v>
      </c>
    </row>
    <row r="250" spans="3:3">
      <c r="C250" s="3">
        <v>255</v>
      </c>
    </row>
    <row r="251" spans="3:3">
      <c r="C251" s="3">
        <v>256</v>
      </c>
    </row>
    <row r="252" spans="3:3">
      <c r="C252" s="3">
        <v>257</v>
      </c>
    </row>
    <row r="253" spans="3:3">
      <c r="C253" s="3">
        <v>258</v>
      </c>
    </row>
    <row r="254" spans="3:3">
      <c r="C254" s="3">
        <v>259</v>
      </c>
    </row>
    <row r="255" spans="3:3">
      <c r="C255" s="3">
        <v>260</v>
      </c>
    </row>
    <row r="256" spans="3:3">
      <c r="C256" s="3">
        <v>261</v>
      </c>
    </row>
    <row r="257" spans="3:3">
      <c r="C257" s="3">
        <v>262</v>
      </c>
    </row>
    <row r="258" spans="3:3">
      <c r="C258" s="3">
        <v>263</v>
      </c>
    </row>
    <row r="259" spans="3:3">
      <c r="C259" s="3">
        <v>264</v>
      </c>
    </row>
    <row r="260" spans="3:3">
      <c r="C260" s="3">
        <v>265</v>
      </c>
    </row>
    <row r="261" spans="3:3">
      <c r="C261" s="3">
        <v>266</v>
      </c>
    </row>
    <row r="262" spans="3:3">
      <c r="C262" s="3">
        <v>267</v>
      </c>
    </row>
    <row r="263" spans="3:3">
      <c r="C263" s="3">
        <v>268</v>
      </c>
    </row>
    <row r="264" spans="3:3">
      <c r="C264" s="3">
        <v>269</v>
      </c>
    </row>
    <row r="265" spans="3:3">
      <c r="C265" s="3">
        <v>270</v>
      </c>
    </row>
    <row r="266" spans="3:3">
      <c r="C266" s="3">
        <v>271</v>
      </c>
    </row>
    <row r="267" spans="3:3">
      <c r="C267" s="3">
        <v>272</v>
      </c>
    </row>
    <row r="268" spans="3:3">
      <c r="C268" s="3">
        <v>273</v>
      </c>
    </row>
    <row r="269" spans="3:3">
      <c r="C269" s="3">
        <v>274</v>
      </c>
    </row>
    <row r="270" spans="3:3">
      <c r="C270" s="3">
        <v>275</v>
      </c>
    </row>
    <row r="271" spans="3:3">
      <c r="C271" s="3">
        <v>276</v>
      </c>
    </row>
    <row r="272" spans="3:3">
      <c r="C272" s="3">
        <v>277</v>
      </c>
    </row>
    <row r="273" spans="3:3">
      <c r="C273" s="3">
        <v>278</v>
      </c>
    </row>
    <row r="274" spans="3:3">
      <c r="C274" s="3">
        <v>279</v>
      </c>
    </row>
    <row r="275" spans="3:3">
      <c r="C275" s="3">
        <v>280</v>
      </c>
    </row>
    <row r="276" spans="3:3">
      <c r="C276" s="3">
        <v>281</v>
      </c>
    </row>
    <row r="277" spans="3:3">
      <c r="C277" s="3">
        <v>282</v>
      </c>
    </row>
    <row r="278" spans="3:3">
      <c r="C278" s="3">
        <v>283</v>
      </c>
    </row>
    <row r="279" spans="3:3">
      <c r="C279" s="3">
        <v>284</v>
      </c>
    </row>
    <row r="280" spans="3:3">
      <c r="C280" s="3">
        <v>285</v>
      </c>
    </row>
    <row r="281" spans="3:3">
      <c r="C281" s="3">
        <v>286</v>
      </c>
    </row>
    <row r="282" spans="3:3">
      <c r="C282" s="3">
        <v>287</v>
      </c>
    </row>
    <row r="283" spans="3:3">
      <c r="C283" s="3">
        <v>288</v>
      </c>
    </row>
    <row r="284" spans="3:3">
      <c r="C284" s="3">
        <v>289</v>
      </c>
    </row>
    <row r="285" spans="3:3">
      <c r="C285" s="3">
        <v>290</v>
      </c>
    </row>
    <row r="286" spans="3:3">
      <c r="C286" s="3">
        <v>291</v>
      </c>
    </row>
    <row r="287" spans="3:3">
      <c r="C287" s="3">
        <v>292</v>
      </c>
    </row>
    <row r="288" spans="3:3">
      <c r="C288" s="3">
        <v>293</v>
      </c>
    </row>
    <row r="289" spans="3:3">
      <c r="C289" s="3">
        <v>294</v>
      </c>
    </row>
    <row r="290" spans="3:3">
      <c r="C290" s="3">
        <v>295</v>
      </c>
    </row>
    <row r="291" spans="3:3">
      <c r="C291" s="3">
        <v>296</v>
      </c>
    </row>
    <row r="292" spans="3:3">
      <c r="C292" s="3">
        <v>297</v>
      </c>
    </row>
    <row r="293" spans="3:3">
      <c r="C293" s="3">
        <v>298</v>
      </c>
    </row>
    <row r="294" spans="3:3">
      <c r="C294" s="3">
        <v>299</v>
      </c>
    </row>
    <row r="295" spans="3:3">
      <c r="C295" s="3">
        <v>300</v>
      </c>
    </row>
    <row r="296" spans="3:3">
      <c r="C296" s="3">
        <v>301</v>
      </c>
    </row>
    <row r="297" spans="3:3">
      <c r="C297" s="3">
        <v>302</v>
      </c>
    </row>
    <row r="298" spans="3:3">
      <c r="C298" s="3">
        <v>303</v>
      </c>
    </row>
    <row r="299" spans="3:3">
      <c r="C299" s="3">
        <v>304</v>
      </c>
    </row>
    <row r="300" spans="3:3">
      <c r="C300" s="3">
        <v>305</v>
      </c>
    </row>
    <row r="301" spans="3:3">
      <c r="C301" s="3">
        <v>306</v>
      </c>
    </row>
    <row r="302" spans="3:3">
      <c r="C302" s="3">
        <v>307</v>
      </c>
    </row>
    <row r="303" spans="3:3">
      <c r="C303" s="3">
        <v>308</v>
      </c>
    </row>
    <row r="304" spans="3:3">
      <c r="C304" s="3">
        <v>309</v>
      </c>
    </row>
    <row r="305" spans="3:3">
      <c r="C305" s="3">
        <v>310</v>
      </c>
    </row>
    <row r="306" spans="3:3">
      <c r="C306" s="3">
        <v>311</v>
      </c>
    </row>
    <row r="307" spans="3:3">
      <c r="C307" s="3">
        <v>312</v>
      </c>
    </row>
    <row r="308" spans="3:3">
      <c r="C308" s="3">
        <v>313</v>
      </c>
    </row>
    <row r="309" spans="3:3">
      <c r="C309" s="3">
        <v>314</v>
      </c>
    </row>
    <row r="310" spans="3:3">
      <c r="C310" s="3">
        <v>315</v>
      </c>
    </row>
    <row r="311" spans="3:3">
      <c r="C311" s="3">
        <v>316</v>
      </c>
    </row>
    <row r="312" spans="3:3">
      <c r="C312" s="3">
        <v>317</v>
      </c>
    </row>
    <row r="313" spans="3:3">
      <c r="C313" s="3">
        <v>318</v>
      </c>
    </row>
    <row r="314" spans="3:3">
      <c r="C314" s="3">
        <v>319</v>
      </c>
    </row>
    <row r="315" spans="3:3">
      <c r="C315" s="3">
        <v>320</v>
      </c>
    </row>
    <row r="316" spans="3:3">
      <c r="C316" s="3">
        <v>321</v>
      </c>
    </row>
    <row r="317" spans="3:3">
      <c r="C317" s="3">
        <v>322</v>
      </c>
    </row>
    <row r="318" spans="3:3">
      <c r="C318" s="3">
        <v>323</v>
      </c>
    </row>
    <row r="319" spans="3:3">
      <c r="C319" s="3">
        <v>324</v>
      </c>
    </row>
    <row r="320" spans="3:3">
      <c r="C320" s="3">
        <v>325</v>
      </c>
    </row>
    <row r="321" spans="3:3">
      <c r="C321" s="10">
        <v>326</v>
      </c>
    </row>
    <row r="322" spans="3:3">
      <c r="C322" s="3">
        <v>327</v>
      </c>
    </row>
    <row r="323" spans="3:3">
      <c r="C323" s="3">
        <v>328</v>
      </c>
    </row>
    <row r="324" spans="3:3">
      <c r="C324" s="3">
        <v>329</v>
      </c>
    </row>
    <row r="325" spans="3:3">
      <c r="C325" s="3">
        <v>330</v>
      </c>
    </row>
    <row r="326" spans="3:3">
      <c r="C326" s="3">
        <v>331</v>
      </c>
    </row>
    <row r="327" spans="3:3">
      <c r="C327" s="3">
        <v>331</v>
      </c>
    </row>
    <row r="328" spans="3:3">
      <c r="C328" s="3">
        <v>332</v>
      </c>
    </row>
    <row r="329" spans="3:3">
      <c r="C329" s="3">
        <v>333</v>
      </c>
    </row>
    <row r="330" spans="3:3">
      <c r="C330" s="3">
        <v>334</v>
      </c>
    </row>
    <row r="331" spans="3:3">
      <c r="C331" s="3">
        <v>335</v>
      </c>
    </row>
    <row r="332" spans="3:3">
      <c r="C332" s="3">
        <v>336</v>
      </c>
    </row>
    <row r="333" spans="3:3">
      <c r="C333" s="3">
        <v>337</v>
      </c>
    </row>
    <row r="334" spans="3:3">
      <c r="C334" s="3">
        <v>338</v>
      </c>
    </row>
    <row r="335" spans="3:3">
      <c r="C335" s="3">
        <v>339</v>
      </c>
    </row>
    <row r="336" spans="3:3">
      <c r="C336" s="3">
        <v>340</v>
      </c>
    </row>
    <row r="337" spans="3:3">
      <c r="C337" s="3">
        <v>341</v>
      </c>
    </row>
    <row r="338" spans="3:3">
      <c r="C338" s="3">
        <v>342</v>
      </c>
    </row>
    <row r="339" spans="3:3">
      <c r="C339" s="3">
        <v>343</v>
      </c>
    </row>
    <row r="340" spans="3:3">
      <c r="C340" s="3">
        <v>344</v>
      </c>
    </row>
    <row r="341" spans="3:3">
      <c r="C341" s="3">
        <v>345</v>
      </c>
    </row>
    <row r="342" spans="3:3">
      <c r="C342" s="3">
        <v>346</v>
      </c>
    </row>
    <row r="343" spans="3:3">
      <c r="C343" s="3">
        <v>347</v>
      </c>
    </row>
    <row r="344" spans="3:3">
      <c r="C344" s="3">
        <v>348</v>
      </c>
    </row>
    <row r="345" spans="3:3">
      <c r="C345" s="3">
        <v>349</v>
      </c>
    </row>
    <row r="346" spans="3:3">
      <c r="C346" s="3">
        <v>350</v>
      </c>
    </row>
    <row r="347" spans="3:3">
      <c r="C347" s="3"/>
    </row>
    <row r="348" spans="3:3">
      <c r="C348" s="3"/>
    </row>
    <row r="349" spans="3:3">
      <c r="C349" s="3"/>
    </row>
    <row r="350" spans="3:3">
      <c r="C350" s="3"/>
    </row>
    <row r="351" spans="3:3">
      <c r="C351" s="3"/>
    </row>
  </sheetData>
  <sortState ref="C1:C351">
    <sortCondition ref="C1:C351"/>
  </sortState>
  <conditionalFormatting sqref="C1:C72 C74:C351">
    <cfRule type="expression" dxfId="0" priority="1" stopIfTrue="1">
      <formula>COUNTIF(C:C,C1)&gt;1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Register</vt:lpstr>
      <vt:lpstr>Results</vt:lpstr>
      <vt:lpstr>Sheet1</vt:lpstr>
      <vt:lpstr>MA</vt:lpstr>
      <vt:lpstr>Results!Print_Area</vt:lpstr>
      <vt:lpstr>Print_Area</vt:lpstr>
      <vt:lpstr>Results!Print_Titles</vt:lpstr>
      <vt:lpstr>REGISTER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Kelly/UK/IBM</dc:creator>
  <cp:lastModifiedBy>j-c security services</cp:lastModifiedBy>
  <cp:lastPrinted>2017-06-15T17:48:19Z</cp:lastPrinted>
  <dcterms:created xsi:type="dcterms:W3CDTF">2002-05-23T08:42:28Z</dcterms:created>
  <dcterms:modified xsi:type="dcterms:W3CDTF">2017-06-15T17:49:22Z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-1675156276</vt:i4>
  </property>
  <property fmtid="{D5CDD505-2E9C-101B-9397-08002B2CF9AE}" pid="3" name="_EmailSubject">
    <vt:lpwstr>HB5 Spreadsheets</vt:lpwstr>
  </property>
  <property fmtid="{D5CDD505-2E9C-101B-9397-08002B2CF9AE}" pid="4" name="_AuthorEmail">
    <vt:lpwstr>bill_kelly@talktalk.net</vt:lpwstr>
  </property>
  <property fmtid="{D5CDD505-2E9C-101B-9397-08002B2CF9AE}" pid="5" name="_AuthorEmailDisplayName">
    <vt:lpwstr>bill_kelly@talktalk.net</vt:lpwstr>
  </property>
  <property fmtid="{D5CDD505-2E9C-101B-9397-08002B2CF9AE}" pid="6" name="_ReviewingToolsShownOnce">
    <vt:lpwstr/>
  </property>
</Properties>
</file>